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"/>
    </mc:Choice>
  </mc:AlternateContent>
  <xr:revisionPtr revIDLastSave="0" documentId="8_{CD1CFD44-FA56-44B6-86F5-23E46BF12FE0}" xr6:coauthVersionLast="47" xr6:coauthVersionMax="47" xr10:uidLastSave="{00000000-0000-0000-0000-000000000000}"/>
  <bookViews>
    <workbookView xWindow="-108" yWindow="-108" windowWidth="23256" windowHeight="12456" xr2:uid="{449F7BDE-AE19-4866-80C0-93BBF9B207F3}"/>
  </bookViews>
  <sheets>
    <sheet name="J-BLWSWM126D00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5" i="1" l="1"/>
  <c r="O45" i="1" s="1"/>
  <c r="M44" i="1"/>
  <c r="O44" i="1" s="1"/>
  <c r="O46" i="1" s="1"/>
  <c r="M42" i="1"/>
  <c r="O42" i="1" s="1"/>
  <c r="C42" i="1"/>
  <c r="L41" i="1"/>
  <c r="M41" i="1" s="1"/>
  <c r="O41" i="1" s="1"/>
  <c r="L40" i="1"/>
  <c r="M40" i="1" s="1"/>
  <c r="O40" i="1" s="1"/>
  <c r="O43" i="1" s="1"/>
  <c r="M37" i="1"/>
  <c r="O37" i="1" s="1"/>
  <c r="L36" i="1"/>
  <c r="M36" i="1" s="1"/>
  <c r="O36" i="1" s="1"/>
  <c r="L35" i="1"/>
  <c r="M35" i="1" s="1"/>
  <c r="O35" i="1" s="1"/>
  <c r="L34" i="1"/>
  <c r="M34" i="1" s="1"/>
  <c r="O34" i="1" s="1"/>
  <c r="M33" i="1"/>
  <c r="O33" i="1" s="1"/>
  <c r="L33" i="1"/>
  <c r="M32" i="1"/>
  <c r="O32" i="1" s="1"/>
  <c r="L32" i="1"/>
  <c r="L31" i="1"/>
  <c r="M31" i="1" s="1"/>
  <c r="O31" i="1" s="1"/>
  <c r="O30" i="1"/>
  <c r="M30" i="1"/>
  <c r="M29" i="1"/>
  <c r="O29" i="1" s="1"/>
  <c r="L29" i="1"/>
  <c r="L28" i="1"/>
  <c r="M28" i="1" s="1"/>
  <c r="O28" i="1" s="1"/>
  <c r="L27" i="1"/>
  <c r="M26" i="1"/>
  <c r="O26" i="1" s="1"/>
  <c r="L26" i="1"/>
  <c r="M25" i="1"/>
  <c r="M24" i="1"/>
  <c r="O24" i="1" s="1"/>
  <c r="O23" i="1"/>
  <c r="M23" i="1"/>
  <c r="M22" i="1"/>
  <c r="O22" i="1" s="1"/>
  <c r="L22" i="1"/>
  <c r="L21" i="1"/>
  <c r="M21" i="1" s="1"/>
  <c r="O21" i="1" s="1"/>
  <c r="L20" i="1"/>
  <c r="M20" i="1" s="1"/>
  <c r="O20" i="1" s="1"/>
  <c r="L19" i="1"/>
  <c r="M19" i="1" s="1"/>
  <c r="O19" i="1" s="1"/>
  <c r="O25" i="1" s="1"/>
  <c r="M17" i="1"/>
  <c r="O17" i="1" s="1"/>
  <c r="M13" i="1"/>
  <c r="O13" i="1" s="1"/>
  <c r="O18" i="1" s="1"/>
  <c r="O39" i="1" l="1"/>
  <c r="O47" i="1"/>
  <c r="O48" i="1" l="1"/>
  <c r="O49" i="1" s="1"/>
</calcChain>
</file>

<file path=xl/sharedStrings.xml><?xml version="1.0" encoding="utf-8"?>
<sst xmlns="http://schemas.openxmlformats.org/spreadsheetml/2006/main" count="118" uniqueCount="56">
  <si>
    <t>ORDER COSTING FORM</t>
  </si>
  <si>
    <t>STYLE :</t>
  </si>
  <si>
    <t>WASHING TYPE :</t>
  </si>
  <si>
    <t>GARMENT COLOR :</t>
  </si>
  <si>
    <t>NAVY</t>
  </si>
  <si>
    <t>GARMENT DESC :</t>
  </si>
  <si>
    <t>SHIRT</t>
  </si>
  <si>
    <t>QTY ORDER :</t>
  </si>
  <si>
    <t>PCS</t>
  </si>
  <si>
    <t>FABRIC COMPOSITION</t>
  </si>
  <si>
    <t>BRANDS :</t>
  </si>
  <si>
    <t>JENAHARA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</si>
  <si>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</si>
  <si>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</si>
  <si>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</si>
  <si>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</si>
  <si>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</si>
  <si>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</si>
  <si>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</si>
  <si>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</si>
  <si>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</si>
  <si>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</si>
  <si>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</si>
  <si>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</si>
  <si>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</si>
  <si>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</si>
  <si>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</si>
  <si>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</si>
  <si>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</si>
  <si>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TOTAL =</t>
  </si>
  <si>
    <t>Benang</t>
  </si>
  <si>
    <t>Pcs</t>
  </si>
  <si>
    <t>INTERLINING</t>
  </si>
  <si>
    <t>YARD</t>
  </si>
  <si>
    <t>MAIN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</si>
  <si>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</si>
  <si>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</si>
  <si>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</si>
  <si>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</si>
  <si>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</si>
  <si>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</si>
  <si>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</si>
  <si>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METAL PLATE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</si>
  <si>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</si>
  <si>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</si>
  <si>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</si>
  <si>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</si>
  <si>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</si>
  <si>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</si>
  <si>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</si>
  <si>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</si>
  <si>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LT. BLUE</t>
  </si>
  <si>
    <t>POLYBUTTON MATTE UK.16L/4H</t>
  </si>
  <si>
    <t>J-BLWSWM126D009</t>
  </si>
  <si>
    <t xml:space="preserve">Fine Twill 30 100% Cotton, 57-58", +- 167gsm, finished </t>
  </si>
  <si>
    <t xml:space="preserve">3003 - Fine Twill 30 100% Cotton, 57-58", +- 167gsm, finished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</si>
</sst>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rgb="FF000000"/>
      <name val="Calibri"/>
      <family val="2"/>
      <scheme val="minor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b/>
      <sz val="10"/>
      <color rgb="FF0070C0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2" fillId="0" borderId="0"/>
  </cellStyleXfs>
  <cellXfs count="132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4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 applyAlignment="1">
      <alignment horizontal="right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0" borderId="0" xfId="0" applyFont="1"/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 vertical="top"/>
    </xf>
    <xf numFmtId="164" fontId="2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7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2" fillId="2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0" fontId="4" fillId="2" borderId="12" xfId="0" applyFont="1" applyFill="1" applyBorder="1"/>
    <xf numFmtId="0" fontId="4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center" wrapText="1"/>
    </xf>
    <xf numFmtId="2" fontId="11" fillId="2" borderId="12" xfId="0" applyNumberFormat="1" applyFont="1" applyFill="1" applyBorder="1" applyAlignment="1">
      <alignment horizontal="center"/>
    </xf>
    <xf numFmtId="43" fontId="13" fillId="2" borderId="12" xfId="1" applyFont="1" applyFill="1" applyBorder="1" applyAlignment="1">
      <alignment horizontal="center"/>
    </xf>
    <xf numFmtId="165" fontId="4" fillId="2" borderId="12" xfId="0" applyNumberFormat="1" applyFont="1" applyFill="1" applyBorder="1" applyAlignment="1">
      <alignment horizontal="center"/>
    </xf>
    <xf numFmtId="165" fontId="4" fillId="2" borderId="12" xfId="0" applyNumberFormat="1" applyFont="1" applyFill="1" applyBorder="1"/>
    <xf numFmtId="166" fontId="4" fillId="2" borderId="12" xfId="0" applyNumberFormat="1" applyFont="1" applyFill="1" applyBorder="1"/>
    <xf numFmtId="9" fontId="4" fillId="2" borderId="12" xfId="0" applyNumberFormat="1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center"/>
    </xf>
    <xf numFmtId="0" fontId="14" fillId="2" borderId="12" xfId="0" applyFont="1" applyFill="1" applyBorder="1"/>
    <xf numFmtId="165" fontId="10" fillId="2" borderId="12" xfId="0" applyNumberFormat="1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2" fontId="4" fillId="2" borderId="12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left" vertical="top"/>
    </xf>
    <xf numFmtId="165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/>
    <xf numFmtId="166" fontId="4" fillId="2" borderId="0" xfId="0" applyNumberFormat="1" applyFont="1" applyFill="1"/>
    <xf numFmtId="0" fontId="2" fillId="3" borderId="0" xfId="0" applyFont="1" applyFill="1" applyAlignment="1">
      <alignment horizontal="right"/>
    </xf>
    <xf numFmtId="166" fontId="2" fillId="3" borderId="1" xfId="0" applyNumberFormat="1" applyFont="1" applyFill="1" applyBorder="1"/>
    <xf numFmtId="0" fontId="10" fillId="2" borderId="5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left" vertical="center"/>
    </xf>
    <xf numFmtId="0" fontId="4" fillId="2" borderId="1" xfId="0" applyFont="1" applyFill="1" applyBorder="1"/>
    <xf numFmtId="165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0" fillId="2" borderId="5" xfId="0" applyFont="1" applyFill="1" applyBorder="1" applyAlignment="1">
      <alignment wrapText="1"/>
    </xf>
    <xf numFmtId="4" fontId="10" fillId="2" borderId="12" xfId="0" applyNumberFormat="1" applyFont="1" applyFill="1" applyBorder="1" applyAlignment="1">
      <alignment horizontal="center"/>
    </xf>
    <xf numFmtId="165" fontId="4" fillId="2" borderId="7" xfId="0" applyNumberFormat="1" applyFont="1" applyFill="1" applyBorder="1"/>
    <xf numFmtId="166" fontId="10" fillId="2" borderId="12" xfId="0" applyNumberFormat="1" applyFont="1" applyFill="1" applyBorder="1"/>
    <xf numFmtId="0" fontId="10" fillId="2" borderId="5" xfId="0" applyFont="1" applyFill="1" applyBorder="1"/>
    <xf numFmtId="0" fontId="10" fillId="2" borderId="12" xfId="0" applyFont="1" applyFill="1" applyBorder="1"/>
    <xf numFmtId="2" fontId="10" fillId="2" borderId="12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left" vertical="top"/>
    </xf>
    <xf numFmtId="0" fontId="4" fillId="2" borderId="8" xfId="0" applyFont="1" applyFill="1" applyBorder="1"/>
    <xf numFmtId="2" fontId="4" fillId="2" borderId="8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9" fontId="4" fillId="2" borderId="0" xfId="0" applyNumberFormat="1" applyFont="1" applyFill="1" applyAlignment="1">
      <alignment horizontal="center"/>
    </xf>
    <xf numFmtId="0" fontId="10" fillId="2" borderId="12" xfId="2" applyFont="1" applyFill="1" applyBorder="1" applyAlignment="1">
      <alignment horizontal="center"/>
    </xf>
    <xf numFmtId="0" fontId="10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0" fillId="2" borderId="12" xfId="2" applyFont="1" applyFill="1" applyBorder="1"/>
    <xf numFmtId="2" fontId="11" fillId="2" borderId="12" xfId="2" applyNumberFormat="1" applyFont="1" applyFill="1" applyBorder="1" applyAlignment="1">
      <alignment horizontal="center"/>
    </xf>
    <xf numFmtId="0" fontId="11" fillId="2" borderId="12" xfId="2" applyFont="1" applyFill="1" applyBorder="1" applyAlignment="1">
      <alignment horizontal="center"/>
    </xf>
    <xf numFmtId="168" fontId="11" fillId="2" borderId="12" xfId="2" applyNumberFormat="1" applyFont="1" applyFill="1" applyBorder="1" applyAlignment="1">
      <alignment horizontal="center"/>
    </xf>
    <xf numFmtId="165" fontId="11" fillId="2" borderId="12" xfId="2" applyNumberFormat="1" applyFont="1" applyFill="1" applyBorder="1" applyAlignment="1">
      <alignment horizontal="center"/>
    </xf>
    <xf numFmtId="168" fontId="11" fillId="2" borderId="7" xfId="2" applyNumberFormat="1" applyFont="1" applyFill="1" applyBorder="1"/>
    <xf numFmtId="166" fontId="11" fillId="2" borderId="12" xfId="2" applyNumberFormat="1" applyFont="1" applyFill="1" applyBorder="1"/>
    <xf numFmtId="9" fontId="11" fillId="2" borderId="12" xfId="0" applyNumberFormat="1" applyFont="1" applyFill="1" applyBorder="1" applyAlignment="1">
      <alignment horizontal="center"/>
    </xf>
    <xf numFmtId="166" fontId="11" fillId="2" borderId="12" xfId="0" applyNumberFormat="1" applyFont="1" applyFill="1" applyBorder="1"/>
    <xf numFmtId="0" fontId="4" fillId="2" borderId="5" xfId="2" applyFont="1" applyFill="1" applyBorder="1" applyAlignment="1">
      <alignment horizontal="left" vertical="top"/>
    </xf>
    <xf numFmtId="0" fontId="4" fillId="2" borderId="12" xfId="2" applyFont="1" applyFill="1" applyBorder="1"/>
    <xf numFmtId="0" fontId="4" fillId="2" borderId="5" xfId="2" applyFont="1" applyFill="1" applyBorder="1" applyAlignment="1">
      <alignment horizontal="left"/>
    </xf>
    <xf numFmtId="168" fontId="11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0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4" fontId="4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166" fontId="2" fillId="3" borderId="0" xfId="0" applyNumberFormat="1" applyFont="1" applyFill="1"/>
    <xf numFmtId="165" fontId="24" fillId="2" borderId="12" xfId="0" applyNumberFormat="1" applyFont="1" applyFill="1" applyBorder="1"/>
    <xf numFmtId="166" fontId="2" fillId="2" borderId="12" xfId="0" applyNumberFormat="1" applyFont="1" applyFill="1" applyBorder="1"/>
    <xf numFmtId="0" fontId="9" fillId="2" borderId="0" xfId="0" applyFont="1" applyFill="1" applyAlignment="1">
      <alignment horizontal="left"/>
    </xf>
    <xf numFmtId="4" fontId="4" fillId="2" borderId="0" xfId="0" applyNumberFormat="1" applyFont="1" applyFill="1" applyAlignment="1">
      <alignment horizontal="center"/>
    </xf>
    <xf numFmtId="166" fontId="2" fillId="0" borderId="12" xfId="0" applyNumberFormat="1" applyFont="1" applyBorder="1"/>
    <xf numFmtId="0" fontId="4" fillId="2" borderId="0" xfId="0" applyFont="1" applyFill="1" applyAlignment="1">
      <alignment horizontal="center"/>
    </xf>
    <xf numFmtId="166" fontId="4" fillId="0" borderId="12" xfId="0" applyNumberFormat="1" applyFont="1" applyBorder="1"/>
    <xf numFmtId="166" fontId="2" fillId="4" borderId="0" xfId="0" applyNumberFormat="1" applyFont="1" applyFill="1"/>
    <xf numFmtId="0" fontId="13" fillId="2" borderId="0" xfId="0" applyFont="1" applyFill="1"/>
  </cellXfs>
  <cellStyles count="3">
    <cellStyle name="Comma" xfId="1" builtinId="3"/>
    <cellStyle name="Normal" xfId="0" builtinId="0"/>
    <cellStyle name="Normal 2" xfId="2" xr:uid="{0B5C8998-9250-49D2-9469-D4E0CDE8CD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754380</xdr:colOff>
      <xdr:row>0</xdr:row>
      <xdr:rowOff>0</xdr:rowOff>
    </xdr:from>
    <xdr:ext cx="5128260" cy="1889760"/>
    <xdr:pic>
      <xdr:nvPicPr>
        <xdr:cNvPr id="5" name="image14.png" title="Image">
          <a:extLst>
            <a:ext uri="{FF2B5EF4-FFF2-40B4-BE49-F238E27FC236}">
              <a16:creationId xmlns:a16="http://schemas.microsoft.com/office/drawing/2014/main" id="{6D0AE359-291D-48F9-89B0-903B665FB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75520" y="0"/>
          <a:ext cx="5128260" cy="188976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96E02-06EB-4D46-84EF-09B6118A5290}">
  <dimension ref="A1:Z1002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8" x14ac:dyDescent="0.45">
      <c r="A3" s="4"/>
      <c r="B3" s="6" t="s">
        <v>1</v>
      </c>
      <c r="C3" s="7" t="s">
        <v>53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4</v>
      </c>
      <c r="D4" s="8"/>
      <c r="E4" s="9" t="s">
        <v>5</v>
      </c>
      <c r="F4" s="14" t="s">
        <v>6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7</v>
      </c>
      <c r="C5" s="16">
        <v>401</v>
      </c>
      <c r="D5" s="8" t="s">
        <v>8</v>
      </c>
      <c r="E5" s="17" t="s">
        <v>9</v>
      </c>
      <c r="F5" s="17" t="s">
        <v>54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10</v>
      </c>
      <c r="C7" s="20" t="s">
        <v>11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12</v>
      </c>
      <c r="B10" s="24" t="s">
        <v>13</v>
      </c>
      <c r="C10" s="25"/>
      <c r="D10" s="26"/>
      <c r="E10" s="23" t="s">
        <v>14</v>
      </c>
      <c r="F10" s="24" t="s">
        <v>15</v>
      </c>
      <c r="G10" s="26"/>
      <c r="H10" s="27" t="s">
        <v>16</v>
      </c>
      <c r="I10" s="28"/>
      <c r="J10" s="28"/>
      <c r="K10" s="28"/>
      <c r="L10" s="29"/>
      <c r="M10" s="23" t="s">
        <v>17</v>
      </c>
      <c r="N10" s="30" t="s">
        <v>18</v>
      </c>
      <c r="O10" s="23" t="s">
        <v>19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20</v>
      </c>
      <c r="I11" s="36" t="s">
        <v>21</v>
      </c>
      <c r="J11" s="36" t="s">
        <v>22</v>
      </c>
      <c r="K11" s="37" t="s">
        <v>23</v>
      </c>
      <c r="L11" s="36" t="s">
        <v>24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/>
      <c r="B12" s="39" t="s">
        <v>25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55</v>
      </c>
      <c r="C13" s="28"/>
      <c r="D13" s="29"/>
      <c r="E13" s="40" t="s">
        <v>51</v>
      </c>
      <c r="F13" s="43">
        <v>1.4770000000000001</v>
      </c>
      <c r="G13" s="41" t="s">
        <v>26</v>
      </c>
      <c r="H13" s="41">
        <v>1</v>
      </c>
      <c r="I13" s="41" t="s">
        <v>27</v>
      </c>
      <c r="J13" s="44">
        <v>32040</v>
      </c>
      <c r="K13" s="45" t="s">
        <v>28</v>
      </c>
      <c r="L13" s="46">
        <v>39500</v>
      </c>
      <c r="M13" s="47">
        <f>+F13*J13</f>
        <v>47323.08</v>
      </c>
      <c r="N13" s="48">
        <v>0.03</v>
      </c>
      <c r="O13" s="47">
        <f t="shared" ref="O13" si="0">IF(M13="","",(M13*(1+N13)))</f>
        <v>48742.772400000002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41">
        <v>2</v>
      </c>
      <c r="B14" s="49"/>
      <c r="C14" s="28"/>
      <c r="D14" s="29"/>
      <c r="E14" s="50"/>
      <c r="F14" s="51">
        <v>1.48</v>
      </c>
      <c r="G14" s="52"/>
      <c r="H14" s="52"/>
      <c r="I14" s="52"/>
      <c r="J14" s="53"/>
      <c r="K14" s="51"/>
      <c r="L14" s="46"/>
      <c r="M14" s="47"/>
      <c r="N14" s="48"/>
      <c r="O14" s="47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41">
        <v>3</v>
      </c>
      <c r="B15" s="49"/>
      <c r="C15" s="28"/>
      <c r="D15" s="29"/>
      <c r="E15" s="40"/>
      <c r="F15" s="54"/>
      <c r="G15" s="41"/>
      <c r="H15" s="41"/>
      <c r="I15" s="41"/>
      <c r="J15" s="45"/>
      <c r="K15" s="45"/>
      <c r="L15" s="46"/>
      <c r="M15" s="47"/>
      <c r="N15" s="48"/>
      <c r="O15" s="47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9"/>
      <c r="C16" s="28"/>
      <c r="D16" s="29"/>
      <c r="E16" s="40"/>
      <c r="F16" s="54"/>
      <c r="G16" s="41"/>
      <c r="H16" s="41"/>
      <c r="I16" s="41"/>
      <c r="J16" s="45"/>
      <c r="K16" s="45"/>
      <c r="L16" s="46"/>
      <c r="M16" s="47"/>
      <c r="N16" s="48"/>
      <c r="O16" s="47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5"/>
      <c r="C17" s="28"/>
      <c r="D17" s="29"/>
      <c r="E17" s="40"/>
      <c r="F17" s="41"/>
      <c r="G17" s="41"/>
      <c r="H17" s="41"/>
      <c r="I17" s="41"/>
      <c r="J17" s="45"/>
      <c r="K17" s="45"/>
      <c r="L17" s="46"/>
      <c r="M17" s="47" t="e">
        <f>#N/A</f>
        <v>#N/A</v>
      </c>
      <c r="N17" s="48"/>
      <c r="O17" s="47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6"/>
      <c r="K18" s="56"/>
      <c r="L18" s="57"/>
      <c r="M18" s="58"/>
      <c r="N18" s="59" t="s">
        <v>29</v>
      </c>
      <c r="O18" s="60">
        <f>SUM(O13:O16)</f>
        <v>48742.772400000002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61">
        <v>1</v>
      </c>
      <c r="B19" s="62" t="s">
        <v>30</v>
      </c>
      <c r="C19" s="25"/>
      <c r="D19" s="26"/>
      <c r="E19" s="63"/>
      <c r="F19" s="64">
        <v>1</v>
      </c>
      <c r="G19" s="52" t="s">
        <v>31</v>
      </c>
      <c r="H19" s="65">
        <v>1</v>
      </c>
      <c r="I19" s="41" t="s">
        <v>27</v>
      </c>
      <c r="J19" s="66">
        <v>1000</v>
      </c>
      <c r="K19" s="51" t="s">
        <v>28</v>
      </c>
      <c r="L19" s="46">
        <f t="shared" ref="L19:L27" si="1">IF(H19="","",(IF(K19="Local",(J19/H19),(J19/H19*1.3))))</f>
        <v>1000</v>
      </c>
      <c r="M19" s="47">
        <f t="shared" ref="M19:M26" si="2">IF(F19="","",(IF(I19="USD",(L19*$F$7*F19),(L19*F19))))</f>
        <v>1000</v>
      </c>
      <c r="N19" s="48">
        <v>0.03</v>
      </c>
      <c r="O19" s="47">
        <f t="shared" ref="O19:O24" si="3">IF(M19="","",(M19*(1+N19)))</f>
        <v>1030</v>
      </c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6.5" customHeight="1" x14ac:dyDescent="0.45">
      <c r="A20" s="61">
        <v>2</v>
      </c>
      <c r="B20" s="68" t="s">
        <v>52</v>
      </c>
      <c r="C20" s="28"/>
      <c r="D20" s="29"/>
      <c r="E20" s="50"/>
      <c r="F20" s="51">
        <v>10</v>
      </c>
      <c r="G20" s="52" t="s">
        <v>31</v>
      </c>
      <c r="H20" s="52">
        <v>1</v>
      </c>
      <c r="I20" s="41" t="s">
        <v>27</v>
      </c>
      <c r="J20" s="69">
        <v>200</v>
      </c>
      <c r="K20" s="51" t="s">
        <v>28</v>
      </c>
      <c r="L20" s="70">
        <f t="shared" si="1"/>
        <v>200</v>
      </c>
      <c r="M20" s="71">
        <f t="shared" si="2"/>
        <v>2000</v>
      </c>
      <c r="N20" s="48">
        <v>0.03</v>
      </c>
      <c r="O20" s="47">
        <f t="shared" si="3"/>
        <v>2060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61">
        <v>3</v>
      </c>
      <c r="B21" s="72" t="s">
        <v>32</v>
      </c>
      <c r="C21" s="28"/>
      <c r="D21" s="29"/>
      <c r="E21" s="73"/>
      <c r="F21" s="74">
        <v>0.08</v>
      </c>
      <c r="G21" s="52" t="s">
        <v>33</v>
      </c>
      <c r="H21" s="52">
        <v>1</v>
      </c>
      <c r="I21" s="41" t="s">
        <v>27</v>
      </c>
      <c r="J21" s="52">
        <v>15000</v>
      </c>
      <c r="K21" s="51" t="s">
        <v>28</v>
      </c>
      <c r="L21" s="70">
        <f t="shared" si="1"/>
        <v>15000</v>
      </c>
      <c r="M21" s="71">
        <f t="shared" si="2"/>
        <v>1200</v>
      </c>
      <c r="N21" s="48">
        <v>0.03</v>
      </c>
      <c r="O21" s="47">
        <f t="shared" si="3"/>
        <v>1236</v>
      </c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6.5" customHeight="1" x14ac:dyDescent="0.4">
      <c r="A22" s="75">
        <v>4</v>
      </c>
      <c r="B22" s="72"/>
      <c r="C22" s="28"/>
      <c r="D22" s="29"/>
      <c r="E22" s="73"/>
      <c r="F22" s="74"/>
      <c r="G22" s="52" t="s">
        <v>31</v>
      </c>
      <c r="H22" s="52">
        <v>1</v>
      </c>
      <c r="I22" s="41" t="s">
        <v>27</v>
      </c>
      <c r="J22" s="52"/>
      <c r="K22" s="51" t="s">
        <v>28</v>
      </c>
      <c r="L22" s="70">
        <f t="shared" si="1"/>
        <v>0</v>
      </c>
      <c r="M22" s="71" t="str">
        <f t="shared" si="2"/>
        <v/>
      </c>
      <c r="N22" s="48">
        <v>0</v>
      </c>
      <c r="O22" s="47" t="str">
        <f t="shared" si="3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5">
        <v>5</v>
      </c>
      <c r="B23" s="76"/>
      <c r="C23" s="28"/>
      <c r="D23" s="29"/>
      <c r="E23" s="73"/>
      <c r="F23" s="51"/>
      <c r="G23" s="52" t="s">
        <v>31</v>
      </c>
      <c r="H23" s="52">
        <v>0</v>
      </c>
      <c r="I23" s="41" t="s">
        <v>27</v>
      </c>
      <c r="J23" s="69"/>
      <c r="K23" s="51" t="s">
        <v>28</v>
      </c>
      <c r="L23" s="46"/>
      <c r="M23" s="71" t="str">
        <f t="shared" si="2"/>
        <v/>
      </c>
      <c r="N23" s="48">
        <v>0</v>
      </c>
      <c r="O23" s="71" t="str">
        <f t="shared" si="3"/>
        <v/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5">
        <v>6</v>
      </c>
      <c r="B24" s="77"/>
      <c r="C24" s="28"/>
      <c r="D24" s="29"/>
      <c r="E24" s="78"/>
      <c r="F24" s="51"/>
      <c r="G24" s="52" t="s">
        <v>31</v>
      </c>
      <c r="H24" s="79">
        <v>0</v>
      </c>
      <c r="I24" s="41" t="s">
        <v>27</v>
      </c>
      <c r="J24" s="80">
        <v>0</v>
      </c>
      <c r="K24" s="51" t="s">
        <v>28</v>
      </c>
      <c r="L24" s="46"/>
      <c r="M24" s="47" t="str">
        <f t="shared" si="2"/>
        <v/>
      </c>
      <c r="N24" s="48">
        <v>0</v>
      </c>
      <c r="O24" s="47" t="str">
        <f t="shared" si="3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81"/>
      <c r="C25" s="34"/>
      <c r="D25" s="35"/>
      <c r="E25" s="82"/>
      <c r="F25" s="83"/>
      <c r="G25" s="84"/>
      <c r="H25" s="84">
        <v>0</v>
      </c>
      <c r="I25" s="84"/>
      <c r="J25" s="85"/>
      <c r="K25" s="85"/>
      <c r="L25" s="46"/>
      <c r="M25" s="47" t="str">
        <f t="shared" si="2"/>
        <v/>
      </c>
      <c r="N25" s="59" t="s">
        <v>29</v>
      </c>
      <c r="O25" s="60">
        <f>SUM(O19:O24)</f>
        <v>4326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5"/>
      <c r="C26" s="28"/>
      <c r="D26" s="29"/>
      <c r="E26" s="40"/>
      <c r="F26" s="54"/>
      <c r="G26" s="41"/>
      <c r="H26" s="41"/>
      <c r="I26" s="41"/>
      <c r="J26" s="45"/>
      <c r="K26" s="45"/>
      <c r="L26" s="46" t="str">
        <f t="shared" si="1"/>
        <v/>
      </c>
      <c r="M26" s="47" t="str">
        <f t="shared" si="2"/>
        <v/>
      </c>
      <c r="N26" s="48"/>
      <c r="O26" s="47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6"/>
      <c r="G27" s="4"/>
      <c r="H27" s="4"/>
      <c r="I27" s="4"/>
      <c r="J27" s="56"/>
      <c r="K27" s="56"/>
      <c r="L27" s="46" t="str">
        <f t="shared" si="1"/>
        <v/>
      </c>
      <c r="M27" s="58"/>
      <c r="N27" s="86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7">
        <v>1</v>
      </c>
      <c r="B28" s="88" t="s">
        <v>34</v>
      </c>
      <c r="C28" s="89"/>
      <c r="D28" s="90"/>
      <c r="E28" s="91"/>
      <c r="F28" s="92">
        <v>1</v>
      </c>
      <c r="G28" s="93" t="s">
        <v>31</v>
      </c>
      <c r="H28" s="93">
        <v>12</v>
      </c>
      <c r="I28" s="93" t="s">
        <v>27</v>
      </c>
      <c r="J28" s="94">
        <v>5772</v>
      </c>
      <c r="K28" s="95" t="s">
        <v>28</v>
      </c>
      <c r="L28" s="96">
        <f>+J28/12</f>
        <v>481</v>
      </c>
      <c r="M28" s="97">
        <f t="shared" ref="M28:M36" si="4">IF(F28="","",(IF(I28="USD",(L28*$F$7*F28),(L28*F28))))</f>
        <v>481</v>
      </c>
      <c r="N28" s="98">
        <v>0.03</v>
      </c>
      <c r="O28" s="99">
        <f t="shared" ref="O28:O32" si="5">IF(M28="","",(M28*(1+N28)))</f>
        <v>495.43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7">
        <v>2</v>
      </c>
      <c r="B29" s="100" t="s">
        <v>35</v>
      </c>
      <c r="C29" s="89"/>
      <c r="D29" s="90"/>
      <c r="E29" s="101"/>
      <c r="F29" s="92">
        <v>1</v>
      </c>
      <c r="G29" s="93" t="s">
        <v>31</v>
      </c>
      <c r="H29" s="93">
        <v>12</v>
      </c>
      <c r="I29" s="93" t="s">
        <v>27</v>
      </c>
      <c r="J29" s="94">
        <v>1665</v>
      </c>
      <c r="K29" s="95" t="s">
        <v>28</v>
      </c>
      <c r="L29" s="96">
        <f>+J29/12</f>
        <v>138.75</v>
      </c>
      <c r="M29" s="97">
        <f t="shared" si="4"/>
        <v>138.75</v>
      </c>
      <c r="N29" s="98">
        <v>0.03</v>
      </c>
      <c r="O29" s="99">
        <f t="shared" si="5"/>
        <v>142.91249999999999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7">
        <v>3</v>
      </c>
      <c r="B30" s="102" t="s">
        <v>36</v>
      </c>
      <c r="C30" s="89"/>
      <c r="D30" s="90"/>
      <c r="E30" s="101"/>
      <c r="F30" s="95">
        <v>1</v>
      </c>
      <c r="G30" s="93" t="s">
        <v>31</v>
      </c>
      <c r="H30" s="93">
        <v>1</v>
      </c>
      <c r="I30" s="93" t="s">
        <v>27</v>
      </c>
      <c r="J30" s="94">
        <v>110</v>
      </c>
      <c r="K30" s="95" t="s">
        <v>28</v>
      </c>
      <c r="L30" s="103">
        <v>110</v>
      </c>
      <c r="M30" s="97">
        <f t="shared" si="4"/>
        <v>110</v>
      </c>
      <c r="N30" s="98">
        <v>0.03</v>
      </c>
      <c r="O30" s="99">
        <f t="shared" si="5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7">
        <v>4</v>
      </c>
      <c r="B31" s="104" t="s">
        <v>37</v>
      </c>
      <c r="C31" s="89"/>
      <c r="D31" s="90"/>
      <c r="E31" s="105"/>
      <c r="F31" s="95">
        <v>1</v>
      </c>
      <c r="G31" s="106" t="s">
        <v>31</v>
      </c>
      <c r="H31" s="106">
        <v>1</v>
      </c>
      <c r="I31" s="93" t="s">
        <v>27</v>
      </c>
      <c r="J31" s="94">
        <v>220</v>
      </c>
      <c r="K31" s="95" t="s">
        <v>28</v>
      </c>
      <c r="L31" s="103">
        <f t="shared" ref="L31:L35" si="6">+J31*1</f>
        <v>220</v>
      </c>
      <c r="M31" s="97">
        <f t="shared" si="4"/>
        <v>220</v>
      </c>
      <c r="N31" s="98">
        <v>0.03</v>
      </c>
      <c r="O31" s="99">
        <f t="shared" si="5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7">
        <v>5</v>
      </c>
      <c r="B32" s="102" t="s">
        <v>38</v>
      </c>
      <c r="C32" s="89"/>
      <c r="D32" s="90"/>
      <c r="E32" s="101"/>
      <c r="F32" s="95">
        <v>1</v>
      </c>
      <c r="G32" s="93" t="s">
        <v>31</v>
      </c>
      <c r="H32" s="93">
        <v>1</v>
      </c>
      <c r="I32" s="93" t="s">
        <v>27</v>
      </c>
      <c r="J32" s="94">
        <v>250</v>
      </c>
      <c r="K32" s="95" t="s">
        <v>28</v>
      </c>
      <c r="L32" s="103">
        <f t="shared" si="6"/>
        <v>250</v>
      </c>
      <c r="M32" s="97">
        <f t="shared" si="4"/>
        <v>250</v>
      </c>
      <c r="N32" s="98">
        <v>0.03</v>
      </c>
      <c r="O32" s="99">
        <f t="shared" si="5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7">
        <v>6</v>
      </c>
      <c r="B33" s="107" t="s">
        <v>39</v>
      </c>
      <c r="C33" s="89"/>
      <c r="D33" s="90"/>
      <c r="E33" s="101"/>
      <c r="F33" s="95">
        <v>1</v>
      </c>
      <c r="G33" s="93" t="s">
        <v>31</v>
      </c>
      <c r="H33" s="93">
        <v>1</v>
      </c>
      <c r="I33" s="93" t="s">
        <v>27</v>
      </c>
      <c r="J33" s="94">
        <v>25</v>
      </c>
      <c r="K33" s="95" t="s">
        <v>28</v>
      </c>
      <c r="L33" s="103">
        <f t="shared" si="6"/>
        <v>25</v>
      </c>
      <c r="M33" s="97">
        <f t="shared" si="4"/>
        <v>25</v>
      </c>
      <c r="N33" s="98">
        <v>0.03</v>
      </c>
      <c r="O33" s="99">
        <f>IF(M33="","",(M33*(1+N33)))</f>
        <v>25.75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7">
        <v>7</v>
      </c>
      <c r="B34" s="108" t="s">
        <v>40</v>
      </c>
      <c r="C34" s="89"/>
      <c r="D34" s="90"/>
      <c r="E34" s="109"/>
      <c r="F34" s="92">
        <v>1</v>
      </c>
      <c r="G34" s="93" t="s">
        <v>31</v>
      </c>
      <c r="H34" s="110">
        <v>1</v>
      </c>
      <c r="I34" s="93" t="s">
        <v>27</v>
      </c>
      <c r="J34" s="94">
        <v>650</v>
      </c>
      <c r="K34" s="95" t="s">
        <v>28</v>
      </c>
      <c r="L34" s="103">
        <f t="shared" si="6"/>
        <v>650</v>
      </c>
      <c r="M34" s="97">
        <f t="shared" si="4"/>
        <v>650</v>
      </c>
      <c r="N34" s="98">
        <v>0.03</v>
      </c>
      <c r="O34" s="99">
        <f>IF(M34="","",(M34*(1+N34)))</f>
        <v>669.5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7">
        <v>8</v>
      </c>
      <c r="B35" s="108" t="s">
        <v>41</v>
      </c>
      <c r="C35" s="89"/>
      <c r="D35" s="90"/>
      <c r="E35" s="109"/>
      <c r="F35" s="92">
        <v>1</v>
      </c>
      <c r="G35" s="93" t="s">
        <v>31</v>
      </c>
      <c r="H35" s="110">
        <v>1</v>
      </c>
      <c r="I35" s="93" t="s">
        <v>27</v>
      </c>
      <c r="J35" s="94">
        <v>750</v>
      </c>
      <c r="K35" s="95" t="s">
        <v>28</v>
      </c>
      <c r="L35" s="103">
        <f t="shared" si="6"/>
        <v>750</v>
      </c>
      <c r="M35" s="97">
        <f t="shared" si="4"/>
        <v>750</v>
      </c>
      <c r="N35" s="98">
        <v>0.03</v>
      </c>
      <c r="O35" s="99">
        <f>IF(M35="","",(M35*(1+N35)))</f>
        <v>772.5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87">
        <v>9</v>
      </c>
      <c r="B36" s="108" t="s">
        <v>42</v>
      </c>
      <c r="C36" s="89"/>
      <c r="D36" s="90"/>
      <c r="E36" s="109"/>
      <c r="F36" s="92">
        <v>1</v>
      </c>
      <c r="G36" s="93" t="s">
        <v>31</v>
      </c>
      <c r="H36" s="110">
        <v>1</v>
      </c>
      <c r="I36" s="93" t="s">
        <v>27</v>
      </c>
      <c r="J36" s="94">
        <v>1499</v>
      </c>
      <c r="K36" s="95" t="s">
        <v>28</v>
      </c>
      <c r="L36" s="103">
        <f>+J36*1</f>
        <v>1499</v>
      </c>
      <c r="M36" s="97">
        <f t="shared" si="4"/>
        <v>1499</v>
      </c>
      <c r="N36" s="98">
        <v>0.03</v>
      </c>
      <c r="O36" s="99">
        <f>IF(M36="","",(M36*(1+N36)))</f>
        <v>1543.97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customHeight="1" x14ac:dyDescent="0.4">
      <c r="A37" s="52"/>
      <c r="B37" s="111"/>
      <c r="C37" s="28"/>
      <c r="D37" s="29"/>
      <c r="E37" s="112"/>
      <c r="F37" s="74"/>
      <c r="G37" s="52"/>
      <c r="H37" s="113"/>
      <c r="I37" s="41"/>
      <c r="J37" s="45"/>
      <c r="K37" s="51"/>
      <c r="L37" s="46"/>
      <c r="M37" s="47" t="str">
        <f>IF(F37="","",(IF(I37="USD",(L37*$F$7*F37),(L37*F37))))</f>
        <v/>
      </c>
      <c r="N37" s="48">
        <v>0</v>
      </c>
      <c r="O37" s="47" t="str">
        <f>IF(M37="","",(M37*(1+N37)))</f>
        <v/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hidden="1" customHeight="1" x14ac:dyDescent="0.4">
      <c r="A38" s="52"/>
      <c r="B38" s="114"/>
      <c r="C38" s="114"/>
      <c r="D38" s="114"/>
      <c r="E38" s="112"/>
      <c r="F38" s="115"/>
      <c r="G38" s="113"/>
      <c r="H38" s="113"/>
      <c r="I38" s="113"/>
      <c r="J38" s="116"/>
      <c r="K38" s="115"/>
      <c r="L38" s="46"/>
      <c r="M38" s="47"/>
      <c r="N38" s="48"/>
      <c r="O38" s="4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5">
      <c r="A39" s="117"/>
      <c r="B39" s="5"/>
      <c r="C39" s="5"/>
      <c r="D39" s="5"/>
      <c r="E39" s="5"/>
      <c r="F39" s="4"/>
      <c r="G39" s="4"/>
      <c r="H39" s="4"/>
      <c r="I39" s="4"/>
      <c r="J39" s="4"/>
      <c r="K39" s="4"/>
      <c r="L39" s="5"/>
      <c r="M39" s="5"/>
      <c r="N39" s="59" t="s">
        <v>29</v>
      </c>
      <c r="O39" s="60">
        <f>SUM(O28:O37)</f>
        <v>4247.4624999999996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1</v>
      </c>
      <c r="B40" s="76" t="s">
        <v>43</v>
      </c>
      <c r="C40" s="28"/>
      <c r="D40" s="29"/>
      <c r="E40" s="40"/>
      <c r="F40" s="41">
        <v>1</v>
      </c>
      <c r="G40" s="52" t="s">
        <v>31</v>
      </c>
      <c r="H40" s="41">
        <v>1</v>
      </c>
      <c r="I40" s="41" t="s">
        <v>27</v>
      </c>
      <c r="J40" s="118">
        <v>0</v>
      </c>
      <c r="K40" s="51" t="s">
        <v>28</v>
      </c>
      <c r="L40" s="46">
        <f t="shared" ref="L40:L41" si="7">IF(H40="","",(IF(K40="Local",(J40/H40))))</f>
        <v>0</v>
      </c>
      <c r="M40" s="47">
        <f t="shared" ref="M40:M42" si="8">IF(F40="","",(IF(I40="USD",(L40*$F$7*F40),(L40*F40))))</f>
        <v>0</v>
      </c>
      <c r="N40" s="48">
        <v>0</v>
      </c>
      <c r="O40" s="47">
        <f t="shared" ref="O40:O42" si="9">IF(M40="","",(M40*(1+N40)))</f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2</v>
      </c>
      <c r="B41" s="76" t="s">
        <v>44</v>
      </c>
      <c r="C41" s="28"/>
      <c r="D41" s="29"/>
      <c r="E41" s="40"/>
      <c r="F41" s="41">
        <v>1</v>
      </c>
      <c r="G41" s="52" t="s">
        <v>31</v>
      </c>
      <c r="H41" s="41">
        <v>1</v>
      </c>
      <c r="I41" s="41" t="s">
        <v>27</v>
      </c>
      <c r="J41" s="118">
        <v>0</v>
      </c>
      <c r="K41" s="51" t="s">
        <v>28</v>
      </c>
      <c r="L41" s="46">
        <f t="shared" si="7"/>
        <v>0</v>
      </c>
      <c r="M41" s="47">
        <f t="shared" si="8"/>
        <v>0</v>
      </c>
      <c r="N41" s="48">
        <v>0</v>
      </c>
      <c r="O41" s="47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">
      <c r="A42" s="41">
        <v>3</v>
      </c>
      <c r="B42" s="119" t="s">
        <v>45</v>
      </c>
      <c r="C42" s="120">
        <f>F3</f>
        <v>0</v>
      </c>
      <c r="D42" s="29"/>
      <c r="E42" s="40"/>
      <c r="F42" s="121">
        <v>0</v>
      </c>
      <c r="G42" s="52" t="s">
        <v>31</v>
      </c>
      <c r="H42" s="41">
        <v>1</v>
      </c>
      <c r="I42" s="41" t="s">
        <v>27</v>
      </c>
      <c r="J42" s="118">
        <v>0</v>
      </c>
      <c r="K42" s="51" t="s">
        <v>28</v>
      </c>
      <c r="L42" s="46">
        <v>0</v>
      </c>
      <c r="M42" s="47">
        <f t="shared" si="8"/>
        <v>0</v>
      </c>
      <c r="N42" s="48">
        <v>0</v>
      </c>
      <c r="O42" s="47">
        <f t="shared" si="9"/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4"/>
      <c r="B43" s="5"/>
      <c r="C43" s="5"/>
      <c r="D43" s="5"/>
      <c r="E43" s="5"/>
      <c r="F43" s="4"/>
      <c r="G43" s="4"/>
      <c r="H43" s="4"/>
      <c r="I43" s="4"/>
      <c r="J43" s="4"/>
      <c r="K43" s="4"/>
      <c r="L43" s="5"/>
      <c r="M43" s="5"/>
      <c r="N43" s="59" t="s">
        <v>29</v>
      </c>
      <c r="O43" s="122">
        <f>SUM(O40:O42)</f>
        <v>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46</v>
      </c>
      <c r="C44" s="28"/>
      <c r="D44" s="29"/>
      <c r="E44" s="40"/>
      <c r="F44" s="41">
        <v>1</v>
      </c>
      <c r="G44" s="52" t="s">
        <v>31</v>
      </c>
      <c r="H44" s="41">
        <v>1</v>
      </c>
      <c r="I44" s="41" t="s">
        <v>27</v>
      </c>
      <c r="J44" s="118">
        <v>0</v>
      </c>
      <c r="K44" s="51" t="s">
        <v>28</v>
      </c>
      <c r="L44" s="123">
        <v>34000</v>
      </c>
      <c r="M44" s="47">
        <f t="shared" ref="M44:M45" si="10">IF(F44="","",(IF(I44="USD",(L44*$F$7*F44),(L44*F44))))</f>
        <v>34000</v>
      </c>
      <c r="N44" s="98">
        <v>0</v>
      </c>
      <c r="O44" s="124">
        <f t="shared" ref="O44:O45" si="11">IF(M44="","",(M44*(1+N44)))</f>
        <v>34000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38"/>
      <c r="B45" s="39" t="s">
        <v>47</v>
      </c>
      <c r="C45" s="28"/>
      <c r="D45" s="29"/>
      <c r="E45" s="40"/>
      <c r="F45" s="41">
        <v>1</v>
      </c>
      <c r="G45" s="52" t="s">
        <v>31</v>
      </c>
      <c r="H45" s="41">
        <v>1</v>
      </c>
      <c r="I45" s="41" t="s">
        <v>27</v>
      </c>
      <c r="J45" s="118">
        <v>0</v>
      </c>
      <c r="K45" s="51" t="s">
        <v>28</v>
      </c>
      <c r="L45" s="46">
        <v>2000</v>
      </c>
      <c r="M45" s="47">
        <f t="shared" si="10"/>
        <v>2000</v>
      </c>
      <c r="N45" s="48">
        <v>0</v>
      </c>
      <c r="O45" s="124">
        <f t="shared" si="11"/>
        <v>2000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10"/>
      <c r="B46" s="125"/>
      <c r="C46" s="125"/>
      <c r="D46" s="125"/>
      <c r="E46" s="5"/>
      <c r="F46" s="4"/>
      <c r="G46" s="4"/>
      <c r="H46" s="4"/>
      <c r="I46" s="4"/>
      <c r="J46" s="126"/>
      <c r="K46" s="4"/>
      <c r="L46" s="57"/>
      <c r="M46" s="58"/>
      <c r="N46" s="59" t="s">
        <v>29</v>
      </c>
      <c r="O46" s="122">
        <f>SUM(O44:O45)</f>
        <v>36000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5"/>
      <c r="C47" s="5"/>
      <c r="D47" s="5"/>
      <c r="E47" s="5"/>
      <c r="F47" s="4"/>
      <c r="G47" s="4"/>
      <c r="H47" s="4"/>
      <c r="I47" s="4"/>
      <c r="J47" s="4"/>
      <c r="K47" s="4"/>
      <c r="L47" s="5"/>
      <c r="M47" s="5"/>
      <c r="N47" s="6" t="s">
        <v>48</v>
      </c>
      <c r="O47" s="127">
        <f>+O18+O25+O39+O43+O46</f>
        <v>93316.23490000001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128"/>
      <c r="C48" s="2"/>
      <c r="D48" s="2"/>
      <c r="E48" s="5"/>
      <c r="F48" s="4"/>
      <c r="G48" s="4"/>
      <c r="H48" s="4"/>
      <c r="I48" s="4"/>
      <c r="J48" s="4"/>
      <c r="K48" s="4"/>
      <c r="L48" s="5"/>
      <c r="M48" s="6" t="s">
        <v>49</v>
      </c>
      <c r="N48" s="48">
        <v>0.05</v>
      </c>
      <c r="O48" s="129">
        <f>+O47*N48</f>
        <v>4665.8117450000009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5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10" t="s">
        <v>50</v>
      </c>
      <c r="N49" s="10"/>
      <c r="O49" s="130">
        <f>SUM(O47:O48)</f>
        <v>97982.046645000009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5" customHeight="1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131">
        <v>97900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6.2" x14ac:dyDescent="0.4">
      <c r="A1002" s="4"/>
      <c r="B1002" s="5"/>
      <c r="C1002" s="5"/>
      <c r="D1002" s="5"/>
      <c r="E1002" s="5"/>
      <c r="F1002" s="4"/>
      <c r="G1002" s="4"/>
      <c r="H1002" s="4"/>
      <c r="I1002" s="4"/>
      <c r="J1002" s="4"/>
      <c r="K1002" s="4"/>
      <c r="L1002" s="5"/>
      <c r="M1002" s="5"/>
      <c r="N1002" s="4"/>
      <c r="O1002" s="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41">
    <mergeCell ref="B48:D48"/>
    <mergeCell ref="B37:D37"/>
    <mergeCell ref="B40:D40"/>
    <mergeCell ref="B41:D41"/>
    <mergeCell ref="C42:D42"/>
    <mergeCell ref="B44:D44"/>
    <mergeCell ref="B45:D45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J-BLWSWM126D009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2026-03-24T10:10:57Z</dcterms:created>
  <dcterms:modified xsi:type="dcterms:W3CDTF">2026-03-24T10:16:59Z</dcterms:modified>
</cp:coreProperties>
</file>