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13_ncr:1_{299F5D87-1636-4697-B933-93E17FE2D47C}" xr6:coauthVersionLast="47" xr6:coauthVersionMax="47" xr10:uidLastSave="{00000000-0000-0000-0000-000000000000}"/>
  <bookViews>
    <workbookView xWindow="-108" yWindow="-108" windowWidth="23256" windowHeight="12456" xr2:uid="{449F7BDE-AE19-4866-80C0-93BBF9B207F3}"/>
  </bookViews>
  <sheets>
    <sheet name="J-BLWSWM126D0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M44" i="1"/>
  <c r="O44" i="1" s="1"/>
  <c r="O46" i="1" s="1"/>
  <c r="M42" i="1"/>
  <c r="O42" i="1" s="1"/>
  <c r="C42" i="1"/>
  <c r="L41" i="1"/>
  <c r="M41" i="1" s="1"/>
  <c r="O41" i="1" s="1"/>
  <c r="M40" i="1"/>
  <c r="O40" i="1" s="1"/>
  <c r="L40" i="1"/>
  <c r="M37" i="1"/>
  <c r="O37" i="1" s="1"/>
  <c r="L36" i="1"/>
  <c r="M36" i="1" s="1"/>
  <c r="O36" i="1" s="1"/>
  <c r="L35" i="1"/>
  <c r="M35" i="1" s="1"/>
  <c r="O35" i="1" s="1"/>
  <c r="L34" i="1"/>
  <c r="M34" i="1" s="1"/>
  <c r="O34" i="1" s="1"/>
  <c r="L33" i="1"/>
  <c r="M33" i="1" s="1"/>
  <c r="O33" i="1" s="1"/>
  <c r="M32" i="1"/>
  <c r="O32" i="1" s="1"/>
  <c r="L32" i="1"/>
  <c r="L31" i="1"/>
  <c r="M31" i="1" s="1"/>
  <c r="O31" i="1" s="1"/>
  <c r="M30" i="1"/>
  <c r="O30" i="1" s="1"/>
  <c r="M29" i="1"/>
  <c r="O29" i="1" s="1"/>
  <c r="L29" i="1"/>
  <c r="L28" i="1"/>
  <c r="M28" i="1" s="1"/>
  <c r="O28" i="1" s="1"/>
  <c r="L27" i="1"/>
  <c r="O26" i="1"/>
  <c r="M26" i="1"/>
  <c r="L26" i="1"/>
  <c r="M25" i="1"/>
  <c r="M24" i="1"/>
  <c r="O24" i="1" s="1"/>
  <c r="M23" i="1"/>
  <c r="O23" i="1" s="1"/>
  <c r="M22" i="1"/>
  <c r="O22" i="1" s="1"/>
  <c r="L22" i="1"/>
  <c r="L21" i="1"/>
  <c r="M21" i="1" s="1"/>
  <c r="O21" i="1" s="1"/>
  <c r="M20" i="1"/>
  <c r="O20" i="1" s="1"/>
  <c r="L20" i="1"/>
  <c r="L19" i="1"/>
  <c r="M19" i="1" s="1"/>
  <c r="O19" i="1" s="1"/>
  <c r="M17" i="1"/>
  <c r="O17" i="1" s="1"/>
  <c r="O13" i="1"/>
  <c r="O18" i="1" s="1"/>
  <c r="M13" i="1"/>
  <c r="O25" i="1" l="1"/>
  <c r="O47" i="1" s="1"/>
  <c r="O43" i="1"/>
  <c r="O39" i="1"/>
  <c r="O48" i="1" l="1"/>
  <c r="O49" i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<sst xmlns="http://schemas.openxmlformats.org/spreadsheetml/2006/main" count="118" uniqueCount="55">
  <si>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</si>
  <si>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</si>
  <si>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WASHING TYPE :</t>
  </si>
  <si>
    <t>GARMENT COLOR :</t>
  </si>
  <si>
    <t>GARMENT DESC :</t>
  </si>
  <si>
    <t>SHIRT</t>
  </si>
  <si>
    <t>QTY ORDER :</t>
  </si>
  <si>
    <t>PCS</t>
  </si>
  <si>
    <t>FABRIC COMPOSITION</t>
  </si>
  <si>
    <t>BRANDS :</t>
  </si>
  <si>
    <t>JENAHARA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</si>
  <si>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</si>
  <si>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</si>
  <si>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</si>
  <si>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</si>
  <si>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</si>
  <si>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</si>
  <si>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</si>
  <si>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</si>
  <si>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</si>
  <si>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</si>
  <si>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</si>
  <si>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</si>
  <si>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</si>
  <si>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</si>
  <si>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</si>
  <si>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</si>
  <si>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</si>
  <si>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</si>
  <si>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</si>
  <si>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</si>
  <si>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INTERLINING</t>
  </si>
  <si>
    <t>YARD</t>
  </si>
  <si>
    <t>MAIN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</si>
  <si>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</si>
  <si>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</si>
  <si>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</si>
  <si>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</si>
  <si>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</si>
  <si>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</si>
  <si>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</si>
  <si>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METAL PLATE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</si>
  <si>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</si>
  <si>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</si>
  <si>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</si>
  <si>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</si>
  <si>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</si>
  <si>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</si>
  <si>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</si>
  <si>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</si>
  <si>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J-BLWSWM126D006</t>
  </si>
  <si>
    <t>LT. BLUE</t>
  </si>
  <si>
    <t>LINEN SLUB</t>
  </si>
  <si>
    <t>2101 - LINEN SLUB</t>
  </si>
  <si>
    <t>POLYBUTTON MATTE UK.16L/4H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</si>
</sst>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  <font>
      <i/>
      <u/>
      <sz val="10"/>
      <color theme="1"/>
      <name val="Comic Sans MS"/>
      <family val="4"/>
    </font>
    <font>
      <b/>
      <sz val="10"/>
      <color theme="1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165" fontId="25" fillId="2" borderId="12" xfId="0" applyNumberFormat="1" applyFont="1" applyFill="1" applyBorder="1" applyAlignment="1">
      <alignment horizontal="center"/>
    </xf>
    <xf numFmtId="0" fontId="26" fillId="2" borderId="0" xfId="0" applyFont="1" applyFill="1"/>
  </cellXfs>
  <cellStyles count="3">
    <cellStyle name="Comma" xfId="1" builtinId="3"/>
    <cellStyle name="Normal" xfId="0" builtinId="0"/>
    <cellStyle name="Normal 2" xfId="2" xr:uid="{0B5C8998-9250-49D2-9469-D4E0CDE8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533400</xdr:colOff>
      <xdr:row>0</xdr:row>
      <xdr:rowOff>30480</xdr:rowOff>
    </xdr:from>
    <xdr:ext cx="3488055" cy="17907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70178F3F-A551-48FD-B6CF-1F3A15ED4B0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9620" y="30480"/>
          <a:ext cx="3488055" cy="1790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E02-06EB-4D46-84EF-09B6118A5290}">
  <dimension ref="A1:Z1002"/>
  <sheetViews>
    <sheetView tabSelected="1" topLeftCell="D31" workbookViewId="0">
      <selection activeCell="F22" sqref="F22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51</v>
      </c>
      <c r="D4" s="8"/>
      <c r="E4" s="9" t="s">
        <v>4</v>
      </c>
      <c r="F4" s="14" t="s">
        <v>5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6</v>
      </c>
      <c r="C5" s="16">
        <v>371</v>
      </c>
      <c r="D5" s="8" t="s">
        <v>7</v>
      </c>
      <c r="E5" s="17" t="s">
        <v>8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9</v>
      </c>
      <c r="C7" s="20" t="s">
        <v>10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11</v>
      </c>
      <c r="B10" s="24" t="s">
        <v>12</v>
      </c>
      <c r="C10" s="25"/>
      <c r="D10" s="26"/>
      <c r="E10" s="23" t="s">
        <v>13</v>
      </c>
      <c r="F10" s="24" t="s">
        <v>14</v>
      </c>
      <c r="G10" s="26"/>
      <c r="H10" s="27" t="s">
        <v>15</v>
      </c>
      <c r="I10" s="28"/>
      <c r="J10" s="28"/>
      <c r="K10" s="28"/>
      <c r="L10" s="29"/>
      <c r="M10" s="23" t="s">
        <v>16</v>
      </c>
      <c r="N10" s="30" t="s">
        <v>17</v>
      </c>
      <c r="O10" s="23" t="s">
        <v>18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19</v>
      </c>
      <c r="I11" s="36" t="s">
        <v>20</v>
      </c>
      <c r="J11" s="36" t="s">
        <v>21</v>
      </c>
      <c r="K11" s="37" t="s">
        <v>22</v>
      </c>
      <c r="L11" s="36" t="s">
        <v>23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24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51</v>
      </c>
      <c r="F13" s="43">
        <v>1.93</v>
      </c>
      <c r="G13" s="41" t="s">
        <v>25</v>
      </c>
      <c r="H13" s="41">
        <v>1</v>
      </c>
      <c r="I13" s="41" t="s">
        <v>26</v>
      </c>
      <c r="J13" s="44">
        <v>32885</v>
      </c>
      <c r="K13" s="45" t="s">
        <v>27</v>
      </c>
      <c r="L13" s="46">
        <v>36500</v>
      </c>
      <c r="M13" s="47">
        <f>+F13*J13</f>
        <v>63468.049999999996</v>
      </c>
      <c r="N13" s="48">
        <v>0.03</v>
      </c>
      <c r="O13" s="47">
        <f t="shared" ref="O13" si="0">IF(M13="","",(M13*(1+N13)))</f>
        <v>65372.091499999995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/>
      <c r="C14" s="28"/>
      <c r="D14" s="29"/>
      <c r="E14" s="50"/>
      <c r="F14" s="131">
        <v>1.97</v>
      </c>
      <c r="G14" s="52"/>
      <c r="H14" s="52"/>
      <c r="I14" s="52"/>
      <c r="J14" s="53"/>
      <c r="K14" s="51"/>
      <c r="L14" s="46"/>
      <c r="M14" s="47"/>
      <c r="N14" s="48"/>
      <c r="O14" s="4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28</v>
      </c>
      <c r="O18" s="60">
        <f>SUM(O13:O16)</f>
        <v>65372.091499999995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29</v>
      </c>
      <c r="C19" s="25"/>
      <c r="D19" s="26"/>
      <c r="E19" s="63"/>
      <c r="F19" s="64">
        <v>1</v>
      </c>
      <c r="G19" s="52" t="s">
        <v>30</v>
      </c>
      <c r="H19" s="65">
        <v>1</v>
      </c>
      <c r="I19" s="41" t="s">
        <v>26</v>
      </c>
      <c r="J19" s="66">
        <v>1000</v>
      </c>
      <c r="K19" s="51" t="s">
        <v>27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54</v>
      </c>
      <c r="C20" s="28"/>
      <c r="D20" s="29"/>
      <c r="E20" s="50"/>
      <c r="F20" s="51">
        <v>10</v>
      </c>
      <c r="G20" s="52" t="s">
        <v>30</v>
      </c>
      <c r="H20" s="52">
        <v>1</v>
      </c>
      <c r="I20" s="41" t="s">
        <v>26</v>
      </c>
      <c r="J20" s="69">
        <v>200</v>
      </c>
      <c r="K20" s="51" t="s">
        <v>27</v>
      </c>
      <c r="L20" s="70">
        <f t="shared" si="1"/>
        <v>200</v>
      </c>
      <c r="M20" s="71">
        <f t="shared" si="2"/>
        <v>2000</v>
      </c>
      <c r="N20" s="48">
        <v>0.03</v>
      </c>
      <c r="O20" s="47">
        <f t="shared" si="3"/>
        <v>2060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 t="s">
        <v>31</v>
      </c>
      <c r="C21" s="28"/>
      <c r="D21" s="29"/>
      <c r="E21" s="73"/>
      <c r="F21" s="74">
        <v>0.14000000000000001</v>
      </c>
      <c r="G21" s="52" t="s">
        <v>32</v>
      </c>
      <c r="H21" s="52">
        <v>1</v>
      </c>
      <c r="I21" s="41" t="s">
        <v>26</v>
      </c>
      <c r="J21" s="52">
        <v>15000</v>
      </c>
      <c r="K21" s="51" t="s">
        <v>27</v>
      </c>
      <c r="L21" s="70">
        <f t="shared" si="1"/>
        <v>15000</v>
      </c>
      <c r="M21" s="71">
        <f t="shared" si="2"/>
        <v>2100</v>
      </c>
      <c r="N21" s="48">
        <v>0.03</v>
      </c>
      <c r="O21" s="47">
        <f t="shared" si="3"/>
        <v>2163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30</v>
      </c>
      <c r="H22" s="52">
        <v>1</v>
      </c>
      <c r="I22" s="41" t="s">
        <v>26</v>
      </c>
      <c r="J22" s="52"/>
      <c r="K22" s="51" t="s">
        <v>27</v>
      </c>
      <c r="L22" s="70">
        <f t="shared" si="1"/>
        <v>0</v>
      </c>
      <c r="M22" s="71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30</v>
      </c>
      <c r="H23" s="52">
        <v>0</v>
      </c>
      <c r="I23" s="41" t="s">
        <v>26</v>
      </c>
      <c r="J23" s="69"/>
      <c r="K23" s="51" t="s">
        <v>27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30</v>
      </c>
      <c r="H24" s="79">
        <v>0</v>
      </c>
      <c r="I24" s="41" t="s">
        <v>26</v>
      </c>
      <c r="J24" s="80">
        <v>0</v>
      </c>
      <c r="K24" s="51" t="s">
        <v>27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28</v>
      </c>
      <c r="O25" s="60">
        <f>SUM(O19:O24)</f>
        <v>5253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33</v>
      </c>
      <c r="C28" s="89"/>
      <c r="D28" s="90"/>
      <c r="E28" s="91"/>
      <c r="F28" s="92">
        <v>1</v>
      </c>
      <c r="G28" s="93" t="s">
        <v>30</v>
      </c>
      <c r="H28" s="93">
        <v>12</v>
      </c>
      <c r="I28" s="93" t="s">
        <v>26</v>
      </c>
      <c r="J28" s="94">
        <v>5772</v>
      </c>
      <c r="K28" s="95" t="s">
        <v>27</v>
      </c>
      <c r="L28" s="96">
        <f>+J28/12</f>
        <v>481</v>
      </c>
      <c r="M28" s="97">
        <f t="shared" ref="M28:M36" si="4">IF(F28="","",(IF(I28="USD",(L28*$F$7*F28),(L28*F28))))</f>
        <v>481</v>
      </c>
      <c r="N28" s="98">
        <v>0.03</v>
      </c>
      <c r="O28" s="99">
        <f t="shared" ref="O28:O32" si="5">IF(M28="","",(M28*(1+N28)))</f>
        <v>495.43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34</v>
      </c>
      <c r="C29" s="89"/>
      <c r="D29" s="90"/>
      <c r="E29" s="101"/>
      <c r="F29" s="92">
        <v>1</v>
      </c>
      <c r="G29" s="93" t="s">
        <v>30</v>
      </c>
      <c r="H29" s="93">
        <v>12</v>
      </c>
      <c r="I29" s="93" t="s">
        <v>26</v>
      </c>
      <c r="J29" s="94">
        <v>1665</v>
      </c>
      <c r="K29" s="95" t="s">
        <v>27</v>
      </c>
      <c r="L29" s="96">
        <f>+J29/12</f>
        <v>138.75</v>
      </c>
      <c r="M29" s="97">
        <f t="shared" si="4"/>
        <v>138.75</v>
      </c>
      <c r="N29" s="98">
        <v>0.03</v>
      </c>
      <c r="O29" s="99">
        <f t="shared" si="5"/>
        <v>142.91249999999999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35</v>
      </c>
      <c r="C30" s="89"/>
      <c r="D30" s="90"/>
      <c r="E30" s="101"/>
      <c r="F30" s="95">
        <v>1</v>
      </c>
      <c r="G30" s="93" t="s">
        <v>30</v>
      </c>
      <c r="H30" s="93">
        <v>1</v>
      </c>
      <c r="I30" s="93" t="s">
        <v>26</v>
      </c>
      <c r="J30" s="94">
        <v>110</v>
      </c>
      <c r="K30" s="95" t="s">
        <v>27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36</v>
      </c>
      <c r="C31" s="89"/>
      <c r="D31" s="90"/>
      <c r="E31" s="105"/>
      <c r="F31" s="95">
        <v>1</v>
      </c>
      <c r="G31" s="106" t="s">
        <v>30</v>
      </c>
      <c r="H31" s="106">
        <v>1</v>
      </c>
      <c r="I31" s="93" t="s">
        <v>26</v>
      </c>
      <c r="J31" s="94">
        <v>220</v>
      </c>
      <c r="K31" s="95" t="s">
        <v>27</v>
      </c>
      <c r="L31" s="103">
        <f t="shared" ref="L31:L35" si="6">+J31*1</f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37</v>
      </c>
      <c r="C32" s="89"/>
      <c r="D32" s="90"/>
      <c r="E32" s="101"/>
      <c r="F32" s="95">
        <v>1</v>
      </c>
      <c r="G32" s="93" t="s">
        <v>30</v>
      </c>
      <c r="H32" s="93">
        <v>1</v>
      </c>
      <c r="I32" s="93" t="s">
        <v>26</v>
      </c>
      <c r="J32" s="94">
        <v>250</v>
      </c>
      <c r="K32" s="95" t="s">
        <v>27</v>
      </c>
      <c r="L32" s="103">
        <f t="shared" si="6"/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38</v>
      </c>
      <c r="C33" s="89"/>
      <c r="D33" s="90"/>
      <c r="E33" s="101"/>
      <c r="F33" s="95">
        <v>1</v>
      </c>
      <c r="G33" s="93" t="s">
        <v>30</v>
      </c>
      <c r="H33" s="93">
        <v>1</v>
      </c>
      <c r="I33" s="93" t="s">
        <v>26</v>
      </c>
      <c r="J33" s="94">
        <v>25</v>
      </c>
      <c r="K33" s="95" t="s">
        <v>27</v>
      </c>
      <c r="L33" s="103">
        <f t="shared" si="6"/>
        <v>25</v>
      </c>
      <c r="M33" s="97">
        <f t="shared" si="4"/>
        <v>25</v>
      </c>
      <c r="N33" s="98">
        <v>0.03</v>
      </c>
      <c r="O33" s="99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39</v>
      </c>
      <c r="C34" s="89"/>
      <c r="D34" s="90"/>
      <c r="E34" s="109"/>
      <c r="F34" s="92">
        <v>1</v>
      </c>
      <c r="G34" s="93" t="s">
        <v>30</v>
      </c>
      <c r="H34" s="110">
        <v>1</v>
      </c>
      <c r="I34" s="93" t="s">
        <v>26</v>
      </c>
      <c r="J34" s="94">
        <v>650</v>
      </c>
      <c r="K34" s="95" t="s">
        <v>27</v>
      </c>
      <c r="L34" s="103">
        <f t="shared" si="6"/>
        <v>650</v>
      </c>
      <c r="M34" s="97">
        <f t="shared" si="4"/>
        <v>650</v>
      </c>
      <c r="N34" s="98">
        <v>0.03</v>
      </c>
      <c r="O34" s="99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40</v>
      </c>
      <c r="C35" s="89"/>
      <c r="D35" s="90"/>
      <c r="E35" s="109"/>
      <c r="F35" s="92">
        <v>1</v>
      </c>
      <c r="G35" s="93" t="s">
        <v>30</v>
      </c>
      <c r="H35" s="110">
        <v>1</v>
      </c>
      <c r="I35" s="93" t="s">
        <v>26</v>
      </c>
      <c r="J35" s="94">
        <v>750</v>
      </c>
      <c r="K35" s="95" t="s">
        <v>27</v>
      </c>
      <c r="L35" s="103">
        <f t="shared" si="6"/>
        <v>750</v>
      </c>
      <c r="M35" s="97">
        <f t="shared" si="4"/>
        <v>750</v>
      </c>
      <c r="N35" s="98">
        <v>0.03</v>
      </c>
      <c r="O35" s="99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7">
        <v>9</v>
      </c>
      <c r="B36" s="108" t="s">
        <v>41</v>
      </c>
      <c r="C36" s="89"/>
      <c r="D36" s="90"/>
      <c r="E36" s="109"/>
      <c r="F36" s="92">
        <v>1</v>
      </c>
      <c r="G36" s="93" t="s">
        <v>30</v>
      </c>
      <c r="H36" s="110">
        <v>1</v>
      </c>
      <c r="I36" s="93" t="s">
        <v>26</v>
      </c>
      <c r="J36" s="94">
        <v>1499</v>
      </c>
      <c r="K36" s="95" t="s">
        <v>27</v>
      </c>
      <c r="L36" s="103">
        <f>+J36*1</f>
        <v>1499</v>
      </c>
      <c r="M36" s="97">
        <f t="shared" si="4"/>
        <v>1499</v>
      </c>
      <c r="N36" s="98">
        <v>0.03</v>
      </c>
      <c r="O36" s="99">
        <f>IF(M36="","",(M36*(1+N36)))</f>
        <v>1543.97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2"/>
      <c r="B37" s="111"/>
      <c r="C37" s="28"/>
      <c r="D37" s="29"/>
      <c r="E37" s="112"/>
      <c r="F37" s="74"/>
      <c r="G37" s="52"/>
      <c r="H37" s="113"/>
      <c r="I37" s="41"/>
      <c r="J37" s="45"/>
      <c r="K37" s="51"/>
      <c r="L37" s="46"/>
      <c r="M37" s="47" t="str">
        <f>IF(F37="","",(IF(I37="USD",(L37*$F$7*F37),(L37*F37))))</f>
        <v/>
      </c>
      <c r="N37" s="48">
        <v>0</v>
      </c>
      <c r="O37" s="47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2"/>
      <c r="B38" s="114"/>
      <c r="C38" s="114"/>
      <c r="D38" s="114"/>
      <c r="E38" s="112"/>
      <c r="F38" s="115"/>
      <c r="G38" s="113"/>
      <c r="H38" s="113"/>
      <c r="I38" s="113"/>
      <c r="J38" s="116"/>
      <c r="K38" s="115"/>
      <c r="L38" s="46"/>
      <c r="M38" s="47"/>
      <c r="N38" s="48"/>
      <c r="O38" s="4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7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9" t="s">
        <v>28</v>
      </c>
      <c r="O39" s="60">
        <f>SUM(O28:O37)</f>
        <v>4247.4624999999996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1</v>
      </c>
      <c r="B40" s="76" t="s">
        <v>42</v>
      </c>
      <c r="C40" s="28"/>
      <c r="D40" s="29"/>
      <c r="E40" s="40"/>
      <c r="F40" s="41">
        <v>1</v>
      </c>
      <c r="G40" s="52" t="s">
        <v>30</v>
      </c>
      <c r="H40" s="41">
        <v>1</v>
      </c>
      <c r="I40" s="41" t="s">
        <v>26</v>
      </c>
      <c r="J40" s="118">
        <v>0</v>
      </c>
      <c r="K40" s="51" t="s">
        <v>27</v>
      </c>
      <c r="L40" s="46">
        <f t="shared" ref="L40:L41" si="7">IF(H40="","",(IF(K40="Local",(J40/H40))))</f>
        <v>0</v>
      </c>
      <c r="M40" s="47">
        <f t="shared" ref="M40:M42" si="8">IF(F40="","",(IF(I40="USD",(L40*$F$7*F40),(L40*F40))))</f>
        <v>0</v>
      </c>
      <c r="N40" s="48">
        <v>0</v>
      </c>
      <c r="O40" s="47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2</v>
      </c>
      <c r="B41" s="76" t="s">
        <v>43</v>
      </c>
      <c r="C41" s="28"/>
      <c r="D41" s="29"/>
      <c r="E41" s="40"/>
      <c r="F41" s="41">
        <v>1</v>
      </c>
      <c r="G41" s="52" t="s">
        <v>30</v>
      </c>
      <c r="H41" s="41">
        <v>1</v>
      </c>
      <c r="I41" s="41" t="s">
        <v>26</v>
      </c>
      <c r="J41" s="118">
        <v>0</v>
      </c>
      <c r="K41" s="51" t="s">
        <v>27</v>
      </c>
      <c r="L41" s="46">
        <f t="shared" si="7"/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3</v>
      </c>
      <c r="B42" s="119" t="s">
        <v>44</v>
      </c>
      <c r="C42" s="120">
        <f>F3</f>
        <v>0</v>
      </c>
      <c r="D42" s="29"/>
      <c r="E42" s="40"/>
      <c r="F42" s="121">
        <v>0</v>
      </c>
      <c r="G42" s="52" t="s">
        <v>30</v>
      </c>
      <c r="H42" s="41">
        <v>1</v>
      </c>
      <c r="I42" s="41" t="s">
        <v>26</v>
      </c>
      <c r="J42" s="118">
        <v>0</v>
      </c>
      <c r="K42" s="51" t="s">
        <v>27</v>
      </c>
      <c r="L42" s="46">
        <v>0</v>
      </c>
      <c r="M42" s="47">
        <f t="shared" si="8"/>
        <v>0</v>
      </c>
      <c r="N42" s="48">
        <v>0</v>
      </c>
      <c r="O42" s="47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9" t="s">
        <v>28</v>
      </c>
      <c r="O43" s="122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45</v>
      </c>
      <c r="C44" s="28"/>
      <c r="D44" s="29"/>
      <c r="E44" s="40"/>
      <c r="F44" s="41">
        <v>1</v>
      </c>
      <c r="G44" s="52" t="s">
        <v>30</v>
      </c>
      <c r="H44" s="41">
        <v>1</v>
      </c>
      <c r="I44" s="41" t="s">
        <v>26</v>
      </c>
      <c r="J44" s="118">
        <v>0</v>
      </c>
      <c r="K44" s="51" t="s">
        <v>27</v>
      </c>
      <c r="L44" s="123">
        <v>42000</v>
      </c>
      <c r="M44" s="47">
        <f t="shared" ref="M44:M45" si="10">IF(F44="","",(IF(I44="USD",(L44*$F$7*F44),(L44*F44))))</f>
        <v>42000</v>
      </c>
      <c r="N44" s="98">
        <v>0</v>
      </c>
      <c r="O44" s="124">
        <f t="shared" ref="O44:O45" si="11">IF(M44="","",(M44*(1+N44)))</f>
        <v>42000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46</v>
      </c>
      <c r="C45" s="28"/>
      <c r="D45" s="29"/>
      <c r="E45" s="40"/>
      <c r="F45" s="41">
        <v>1</v>
      </c>
      <c r="G45" s="52" t="s">
        <v>30</v>
      </c>
      <c r="H45" s="41">
        <v>1</v>
      </c>
      <c r="I45" s="41" t="s">
        <v>26</v>
      </c>
      <c r="J45" s="118">
        <v>0</v>
      </c>
      <c r="K45" s="51" t="s">
        <v>27</v>
      </c>
      <c r="L45" s="46">
        <v>2000</v>
      </c>
      <c r="M45" s="47">
        <f t="shared" si="10"/>
        <v>2000</v>
      </c>
      <c r="N45" s="48">
        <v>0</v>
      </c>
      <c r="O45" s="124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7"/>
      <c r="M46" s="58"/>
      <c r="N46" s="59" t="s">
        <v>28</v>
      </c>
      <c r="O46" s="122">
        <f>SUM(O44:O45)</f>
        <v>44000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47</v>
      </c>
      <c r="O47" s="127">
        <f>+O18+O25+O39+O43+O46</f>
        <v>118872.55399999999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48</v>
      </c>
      <c r="N48" s="48">
        <v>0.05</v>
      </c>
      <c r="O48" s="129">
        <f>+O47*N48</f>
        <v>5943.6277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49</v>
      </c>
      <c r="N49" s="10"/>
      <c r="O49" s="130">
        <f>SUM(O47:O48)</f>
        <v>124816.18169999999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2">
        <v>125000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37:D37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J-BLWSWM126D006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2026-03-24T10:10:57Z</dcterms:created>
  <dcterms:modified xsi:type="dcterms:W3CDTF">2026-03-24T10:15:40Z</dcterms:modified>
</cp:coreProperties>
</file>