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13_ncr:1_{D81EA9E2-305F-4D73-A452-856F321E14D1}" xr6:coauthVersionLast="47" xr6:coauthVersionMax="47" xr10:uidLastSave="{00000000-0000-0000-0000-000000000000}"/>
  <bookViews>
    <workbookView xWindow="-108" yWindow="-108" windowWidth="23256" windowHeight="12456" xr2:uid="{E2CF5568-6A68-4580-8301-564ABCDDC39B}"/>
  </bookViews>
  <sheets>
    <sheet name="I-BLWFOV126E67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O32" i="1"/>
  <c r="M32" i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4" i="1"/>
  <c r="O14" i="1" s="1"/>
  <c r="M13" i="1"/>
  <c r="O13" i="1" s="1"/>
  <c r="O18" i="1" s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<sst xmlns="http://schemas.openxmlformats.org/spreadsheetml/2006/main" count="121" uniqueCount="57">
  <si>
    <t>ORDER COSTING FORM</t>
  </si>
  <si>
    <t>STYLE :</t>
  </si>
  <si>
    <t>WASHING TYPE :</t>
  </si>
  <si>
    <t>GARMENT COLOR :</t>
  </si>
  <si>
    <t>black</t>
  </si>
  <si>
    <t>GARMENT DESC :</t>
  </si>
  <si>
    <t>QTY ORDER :</t>
  </si>
  <si>
    <t>PCS</t>
  </si>
  <si>
    <t>FABRIC COMPOSITION</t>
  </si>
  <si>
    <t xml:space="preserve">100%COTTON </t>
  </si>
  <si>
    <t>BRANDS :</t>
  </si>
  <si>
    <t>COLOR  BOX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</si>
  <si>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</si>
  <si>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</si>
  <si>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</si>
  <si>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</si>
  <si>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</si>
  <si>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</si>
  <si>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</si>
  <si>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</si>
  <si>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</si>
  <si>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</si>
  <si>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</si>
  <si>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</si>
  <si>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</si>
  <si>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</si>
  <si>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</si>
  <si>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</si>
  <si>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</si>
  <si>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</si>
  <si>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</si>
  <si>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</si>
  <si>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16L POLYBUTTON  (DIAMETER 1 CM)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</si>
  <si>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</si>
  <si>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</si>
  <si>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</si>
  <si>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</si>
  <si>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</si>
  <si>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</si>
  <si>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</si>
  <si>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</si>
  <si>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</si>
  <si>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</si>
  <si>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</si>
  <si>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</si>
  <si>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</si>
  <si>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</si>
  <si>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</si>
  <si>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</si>
  <si>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</si>
  <si>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I-BLWFOV126E670</t>
  </si>
  <si>
    <t>DARK BROWN</t>
  </si>
  <si>
    <t>BLOUSE LONGSLEEVE</t>
  </si>
  <si>
    <t>COTTON 40'S</t>
  </si>
  <si>
    <t>BUCKLE 4CM</t>
  </si>
  <si>
    <t>shoppe</t>
  </si>
  <si>
    <t>INTERLINING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</si>
</sst>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5" fillId="5" borderId="0" xfId="0" applyFont="1" applyFill="1"/>
    <xf numFmtId="169" fontId="10" fillId="2" borderId="1" xfId="1" applyNumberFormat="1" applyFont="1" applyFill="1" applyBorder="1" applyAlignment="1">
      <alignment horizontal="center"/>
    </xf>
    <xf numFmtId="169" fontId="10" fillId="2" borderId="12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F70A04B-DD59-4BEA-9784-6BC54CA52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281939</xdr:colOff>
      <xdr:row>0</xdr:row>
      <xdr:rowOff>0</xdr:rowOff>
    </xdr:from>
    <xdr:ext cx="1447801" cy="1836420"/>
    <xdr:pic>
      <xdr:nvPicPr>
        <xdr:cNvPr id="3" name="image27.png" title="Image">
          <a:extLst>
            <a:ext uri="{FF2B5EF4-FFF2-40B4-BE49-F238E27FC236}">
              <a16:creationId xmlns:a16="http://schemas.microsoft.com/office/drawing/2014/main" id="{F70A2568-4A39-4937-848B-05A796CB5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03079" y="0"/>
          <a:ext cx="1447801" cy="18364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B777-E2C8-422F-B44D-A8BFF4F7DE2C}">
  <dimension ref="A1:Z1001"/>
  <sheetViews>
    <sheetView tabSelected="1" topLeftCell="I10" workbookViewId="0">
      <selection activeCell="F23" sqref="F2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51</v>
      </c>
      <c r="D4" s="8" t="s">
        <v>4</v>
      </c>
      <c r="E4" s="9" t="s">
        <v>5</v>
      </c>
      <c r="F4" s="14" t="s">
        <v>52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/>
      <c r="D5" s="8" t="s">
        <v>7</v>
      </c>
      <c r="E5" s="17" t="s">
        <v>8</v>
      </c>
      <c r="F5" s="17" t="s">
        <v>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10</v>
      </c>
      <c r="C7" s="20" t="s">
        <v>11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12</v>
      </c>
      <c r="B10" s="24" t="s">
        <v>13</v>
      </c>
      <c r="C10" s="25"/>
      <c r="D10" s="26"/>
      <c r="E10" s="23" t="s">
        <v>14</v>
      </c>
      <c r="F10" s="24" t="s">
        <v>15</v>
      </c>
      <c r="G10" s="26"/>
      <c r="H10" s="27" t="s">
        <v>16</v>
      </c>
      <c r="I10" s="28"/>
      <c r="J10" s="28"/>
      <c r="K10" s="28"/>
      <c r="L10" s="29"/>
      <c r="M10" s="23" t="s">
        <v>17</v>
      </c>
      <c r="N10" s="30" t="s">
        <v>18</v>
      </c>
      <c r="O10" s="23" t="s">
        <v>19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20</v>
      </c>
      <c r="I11" s="36" t="s">
        <v>21</v>
      </c>
      <c r="J11" s="36" t="s">
        <v>22</v>
      </c>
      <c r="K11" s="37" t="s">
        <v>23</v>
      </c>
      <c r="L11" s="36" t="s">
        <v>24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25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51</v>
      </c>
      <c r="F13" s="43">
        <v>1.3680000000000001</v>
      </c>
      <c r="G13" s="41" t="s">
        <v>26</v>
      </c>
      <c r="H13" s="41">
        <v>1</v>
      </c>
      <c r="I13" s="41" t="s">
        <v>27</v>
      </c>
      <c r="J13" s="44">
        <v>24600</v>
      </c>
      <c r="K13" s="45" t="s">
        <v>28</v>
      </c>
      <c r="L13" s="46">
        <v>0</v>
      </c>
      <c r="M13" s="47">
        <f>+F13*J13</f>
        <v>33652.800000000003</v>
      </c>
      <c r="N13" s="48">
        <v>0.03</v>
      </c>
      <c r="O13" s="47">
        <f t="shared" ref="O13:O14" si="0">IF(M13="","",(M13*(1+N13)))</f>
        <v>34662.384000000005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/>
      <c r="C14" s="28"/>
      <c r="D14" s="29"/>
      <c r="E14" s="50"/>
      <c r="F14" s="51">
        <v>0</v>
      </c>
      <c r="G14" s="52" t="s">
        <v>26</v>
      </c>
      <c r="H14" s="52">
        <v>1</v>
      </c>
      <c r="I14" s="52" t="s">
        <v>27</v>
      </c>
      <c r="J14" s="53">
        <v>0</v>
      </c>
      <c r="K14" s="51" t="s">
        <v>28</v>
      </c>
      <c r="L14" s="46">
        <v>0</v>
      </c>
      <c r="M14" s="47">
        <f>IF(F14="","",(IF(I14="USD",(L14*$F$7*F14),(L14*F14))))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29</v>
      </c>
      <c r="O18" s="60">
        <f>SUM(O13:O16)</f>
        <v>34662.384000000005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30</v>
      </c>
      <c r="C19" s="25"/>
      <c r="D19" s="26"/>
      <c r="E19" s="63"/>
      <c r="F19" s="64">
        <v>1</v>
      </c>
      <c r="G19" s="52" t="s">
        <v>31</v>
      </c>
      <c r="H19" s="65">
        <v>1</v>
      </c>
      <c r="I19" s="41" t="s">
        <v>27</v>
      </c>
      <c r="J19" s="131">
        <v>1000</v>
      </c>
      <c r="K19" s="51" t="s">
        <v>28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1">
        <v>2</v>
      </c>
      <c r="B20" s="67" t="s">
        <v>32</v>
      </c>
      <c r="C20" s="28"/>
      <c r="D20" s="29"/>
      <c r="E20" s="50"/>
      <c r="F20" s="51">
        <v>9</v>
      </c>
      <c r="G20" s="52" t="s">
        <v>31</v>
      </c>
      <c r="H20" s="52">
        <v>1</v>
      </c>
      <c r="I20" s="41" t="s">
        <v>27</v>
      </c>
      <c r="J20" s="132">
        <v>104</v>
      </c>
      <c r="K20" s="51" t="s">
        <v>28</v>
      </c>
      <c r="L20" s="69">
        <f t="shared" si="1"/>
        <v>104</v>
      </c>
      <c r="M20" s="70">
        <f t="shared" si="2"/>
        <v>936</v>
      </c>
      <c r="N20" s="48">
        <v>0.03</v>
      </c>
      <c r="O20" s="47">
        <f t="shared" si="3"/>
        <v>964.08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1" t="s">
        <v>54</v>
      </c>
      <c r="C21" s="28"/>
      <c r="D21" s="29"/>
      <c r="E21" s="72" t="s">
        <v>55</v>
      </c>
      <c r="F21" s="73">
        <v>2</v>
      </c>
      <c r="G21" s="52" t="s">
        <v>7</v>
      </c>
      <c r="H21" s="52">
        <v>1</v>
      </c>
      <c r="I21" s="41" t="s">
        <v>27</v>
      </c>
      <c r="J21" s="132">
        <v>2500</v>
      </c>
      <c r="K21" s="51" t="s">
        <v>28</v>
      </c>
      <c r="L21" s="69">
        <f t="shared" si="1"/>
        <v>2500</v>
      </c>
      <c r="M21" s="70">
        <f t="shared" si="2"/>
        <v>5000</v>
      </c>
      <c r="N21" s="48">
        <v>0.03</v>
      </c>
      <c r="O21" s="47">
        <f t="shared" si="3"/>
        <v>5150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 t="s">
        <v>56</v>
      </c>
      <c r="C22" s="28"/>
      <c r="D22" s="29"/>
      <c r="E22" s="72"/>
      <c r="F22" s="73">
        <v>0.08</v>
      </c>
      <c r="G22" s="52" t="s">
        <v>31</v>
      </c>
      <c r="H22" s="52">
        <v>1</v>
      </c>
      <c r="I22" s="41" t="s">
        <v>27</v>
      </c>
      <c r="J22" s="132">
        <v>15000</v>
      </c>
      <c r="K22" s="51" t="s">
        <v>28</v>
      </c>
      <c r="L22" s="69">
        <f t="shared" si="1"/>
        <v>15000</v>
      </c>
      <c r="M22" s="70">
        <f t="shared" si="2"/>
        <v>1200</v>
      </c>
      <c r="N22" s="48">
        <v>0.03</v>
      </c>
      <c r="O22" s="47">
        <f t="shared" si="3"/>
        <v>1236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1"/>
      <c r="G23" s="52" t="s">
        <v>31</v>
      </c>
      <c r="H23" s="52">
        <v>0</v>
      </c>
      <c r="I23" s="41" t="s">
        <v>27</v>
      </c>
      <c r="J23" s="68"/>
      <c r="K23" s="51" t="s">
        <v>28</v>
      </c>
      <c r="L23" s="46"/>
      <c r="M23" s="70" t="str">
        <f t="shared" si="2"/>
        <v/>
      </c>
      <c r="N23" s="48">
        <v>0</v>
      </c>
      <c r="O23" s="70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1"/>
      <c r="G24" s="52" t="s">
        <v>31</v>
      </c>
      <c r="H24" s="78">
        <v>0</v>
      </c>
      <c r="I24" s="41" t="s">
        <v>27</v>
      </c>
      <c r="J24" s="79">
        <v>0</v>
      </c>
      <c r="K24" s="51" t="s">
        <v>28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2"/>
        <v/>
      </c>
      <c r="N25" s="59" t="s">
        <v>29</v>
      </c>
      <c r="O25" s="60">
        <f>SUM(O19:O24)</f>
        <v>8380.08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33</v>
      </c>
      <c r="C28" s="88"/>
      <c r="D28" s="89"/>
      <c r="E28" s="90"/>
      <c r="F28" s="91">
        <v>1</v>
      </c>
      <c r="G28" s="92" t="s">
        <v>31</v>
      </c>
      <c r="H28" s="92">
        <v>12</v>
      </c>
      <c r="I28" s="92" t="s">
        <v>27</v>
      </c>
      <c r="J28" s="93">
        <v>1500</v>
      </c>
      <c r="K28" s="94" t="s">
        <v>28</v>
      </c>
      <c r="L28" s="95">
        <v>325</v>
      </c>
      <c r="M28" s="96">
        <f t="shared" ref="M28:M35" si="4">IF(F28="","",(IF(I28="USD",(L28*$F$7*F28),(L28*F28))))</f>
        <v>325</v>
      </c>
      <c r="N28" s="97">
        <v>0.03</v>
      </c>
      <c r="O28" s="98">
        <f t="shared" ref="O28:O32" si="5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34</v>
      </c>
      <c r="C29" s="88"/>
      <c r="D29" s="89"/>
      <c r="E29" s="100"/>
      <c r="F29" s="91">
        <v>1</v>
      </c>
      <c r="G29" s="92" t="s">
        <v>31</v>
      </c>
      <c r="H29" s="92">
        <v>12</v>
      </c>
      <c r="I29" s="92" t="s">
        <v>27</v>
      </c>
      <c r="J29" s="93">
        <v>600</v>
      </c>
      <c r="K29" s="94" t="s">
        <v>28</v>
      </c>
      <c r="L29" s="95">
        <v>130</v>
      </c>
      <c r="M29" s="96">
        <f t="shared" si="4"/>
        <v>130</v>
      </c>
      <c r="N29" s="97">
        <v>0.03</v>
      </c>
      <c r="O29" s="98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35</v>
      </c>
      <c r="C30" s="88"/>
      <c r="D30" s="89"/>
      <c r="E30" s="100"/>
      <c r="F30" s="94">
        <v>1</v>
      </c>
      <c r="G30" s="92" t="s">
        <v>31</v>
      </c>
      <c r="H30" s="92">
        <v>1</v>
      </c>
      <c r="I30" s="92" t="s">
        <v>27</v>
      </c>
      <c r="J30" s="93">
        <v>500</v>
      </c>
      <c r="K30" s="94" t="s">
        <v>28</v>
      </c>
      <c r="L30" s="102">
        <v>110</v>
      </c>
      <c r="M30" s="96">
        <f t="shared" si="4"/>
        <v>110</v>
      </c>
      <c r="N30" s="97">
        <v>0.03</v>
      </c>
      <c r="O30" s="98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36</v>
      </c>
      <c r="C31" s="88"/>
      <c r="D31" s="89"/>
      <c r="E31" s="104"/>
      <c r="F31" s="94">
        <v>1</v>
      </c>
      <c r="G31" s="105" t="s">
        <v>31</v>
      </c>
      <c r="H31" s="105">
        <v>1</v>
      </c>
      <c r="I31" s="92" t="s">
        <v>27</v>
      </c>
      <c r="J31" s="93">
        <v>220</v>
      </c>
      <c r="K31" s="94" t="s">
        <v>28</v>
      </c>
      <c r="L31" s="102">
        <v>220</v>
      </c>
      <c r="M31" s="96">
        <f t="shared" si="4"/>
        <v>220</v>
      </c>
      <c r="N31" s="97">
        <v>0.03</v>
      </c>
      <c r="O31" s="98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37</v>
      </c>
      <c r="C32" s="88"/>
      <c r="D32" s="89"/>
      <c r="E32" s="100"/>
      <c r="F32" s="94">
        <v>1</v>
      </c>
      <c r="G32" s="92" t="s">
        <v>31</v>
      </c>
      <c r="H32" s="92">
        <v>1</v>
      </c>
      <c r="I32" s="92" t="s">
        <v>27</v>
      </c>
      <c r="J32" s="93">
        <v>250</v>
      </c>
      <c r="K32" s="94" t="s">
        <v>28</v>
      </c>
      <c r="L32" s="102">
        <v>250</v>
      </c>
      <c r="M32" s="96">
        <f t="shared" si="4"/>
        <v>250</v>
      </c>
      <c r="N32" s="97">
        <v>0.03</v>
      </c>
      <c r="O32" s="98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38</v>
      </c>
      <c r="C33" s="88"/>
      <c r="D33" s="89"/>
      <c r="E33" s="100"/>
      <c r="F33" s="94">
        <v>1</v>
      </c>
      <c r="G33" s="92" t="s">
        <v>31</v>
      </c>
      <c r="H33" s="92">
        <v>1</v>
      </c>
      <c r="I33" s="92" t="s">
        <v>27</v>
      </c>
      <c r="J33" s="93">
        <v>25</v>
      </c>
      <c r="K33" s="94" t="s">
        <v>28</v>
      </c>
      <c r="L33" s="102">
        <v>17</v>
      </c>
      <c r="M33" s="96">
        <f t="shared" si="4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39</v>
      </c>
      <c r="C34" s="88"/>
      <c r="D34" s="89"/>
      <c r="E34" s="108"/>
      <c r="F34" s="91">
        <v>1</v>
      </c>
      <c r="G34" s="92" t="s">
        <v>31</v>
      </c>
      <c r="H34" s="109">
        <v>1</v>
      </c>
      <c r="I34" s="92" t="s">
        <v>27</v>
      </c>
      <c r="J34" s="93">
        <v>650</v>
      </c>
      <c r="K34" s="94" t="s">
        <v>28</v>
      </c>
      <c r="L34" s="102">
        <v>380</v>
      </c>
      <c r="M34" s="96">
        <f t="shared" si="4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40</v>
      </c>
      <c r="C35" s="88"/>
      <c r="D35" s="89"/>
      <c r="E35" s="108"/>
      <c r="F35" s="91">
        <v>1</v>
      </c>
      <c r="G35" s="92" t="s">
        <v>31</v>
      </c>
      <c r="H35" s="109">
        <v>1</v>
      </c>
      <c r="I35" s="92" t="s">
        <v>27</v>
      </c>
      <c r="J35" s="93">
        <v>750</v>
      </c>
      <c r="K35" s="94" t="s">
        <v>28</v>
      </c>
      <c r="L35" s="102">
        <v>300</v>
      </c>
      <c r="M35" s="96">
        <f t="shared" si="4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2"/>
      <c r="B36" s="110"/>
      <c r="C36" s="28"/>
      <c r="D36" s="29"/>
      <c r="E36" s="111"/>
      <c r="F36" s="73"/>
      <c r="G36" s="52"/>
      <c r="H36" s="112"/>
      <c r="I36" s="41"/>
      <c r="J36" s="45"/>
      <c r="K36" s="51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2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9" t="s">
        <v>29</v>
      </c>
      <c r="O38" s="60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41</v>
      </c>
      <c r="C39" s="28"/>
      <c r="D39" s="29"/>
      <c r="E39" s="40"/>
      <c r="F39" s="41">
        <v>1</v>
      </c>
      <c r="G39" s="52" t="s">
        <v>31</v>
      </c>
      <c r="H39" s="41">
        <v>1</v>
      </c>
      <c r="I39" s="41" t="s">
        <v>27</v>
      </c>
      <c r="J39" s="117">
        <v>0</v>
      </c>
      <c r="K39" s="51" t="s">
        <v>28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42</v>
      </c>
      <c r="C40" s="28"/>
      <c r="D40" s="29"/>
      <c r="E40" s="40"/>
      <c r="F40" s="41">
        <v>1</v>
      </c>
      <c r="G40" s="52" t="s">
        <v>31</v>
      </c>
      <c r="H40" s="41">
        <v>1</v>
      </c>
      <c r="I40" s="41" t="s">
        <v>27</v>
      </c>
      <c r="J40" s="117">
        <v>0</v>
      </c>
      <c r="K40" s="51" t="s">
        <v>28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43</v>
      </c>
      <c r="C41" s="119">
        <f>F3</f>
        <v>0</v>
      </c>
      <c r="D41" s="29"/>
      <c r="E41" s="40"/>
      <c r="F41" s="120">
        <v>0</v>
      </c>
      <c r="G41" s="52" t="s">
        <v>31</v>
      </c>
      <c r="H41" s="41">
        <v>1</v>
      </c>
      <c r="I41" s="41" t="s">
        <v>27</v>
      </c>
      <c r="J41" s="117">
        <v>0</v>
      </c>
      <c r="K41" s="51" t="s">
        <v>28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9" t="s">
        <v>29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44</v>
      </c>
      <c r="C43" s="28"/>
      <c r="D43" s="29"/>
      <c r="E43" s="40"/>
      <c r="F43" s="41">
        <v>1</v>
      </c>
      <c r="G43" s="52" t="s">
        <v>31</v>
      </c>
      <c r="H43" s="41">
        <v>1</v>
      </c>
      <c r="I43" s="41" t="s">
        <v>27</v>
      </c>
      <c r="J43" s="117">
        <v>0</v>
      </c>
      <c r="K43" s="51" t="s">
        <v>28</v>
      </c>
      <c r="L43" s="122">
        <v>21000</v>
      </c>
      <c r="M43" s="47">
        <f t="shared" ref="M43:M44" si="9">IF(F43="","",(IF(I43="USD",(L43*$F$7*F43),(L43*F43))))</f>
        <v>21000</v>
      </c>
      <c r="N43" s="97">
        <v>0</v>
      </c>
      <c r="O43" s="123">
        <f t="shared" ref="O43:O44" si="10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45</v>
      </c>
      <c r="C44" s="28"/>
      <c r="D44" s="29"/>
      <c r="E44" s="40"/>
      <c r="F44" s="41">
        <v>1</v>
      </c>
      <c r="G44" s="52" t="s">
        <v>31</v>
      </c>
      <c r="H44" s="41">
        <v>1</v>
      </c>
      <c r="I44" s="41" t="s">
        <v>27</v>
      </c>
      <c r="J44" s="117">
        <v>0</v>
      </c>
      <c r="K44" s="51" t="s">
        <v>28</v>
      </c>
      <c r="L44" s="46">
        <v>2000</v>
      </c>
      <c r="M44" s="47">
        <f t="shared" si="9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7"/>
      <c r="M45" s="58"/>
      <c r="N45" s="59" t="s">
        <v>29</v>
      </c>
      <c r="O45" s="121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46</v>
      </c>
      <c r="O46" s="126">
        <f>+O18+O25+O38+O42+O45</f>
        <v>67826.423999999999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47</v>
      </c>
      <c r="N47" s="48">
        <v>0.05</v>
      </c>
      <c r="O47" s="128">
        <f>+O46*N47</f>
        <v>3391.3212000000003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48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49</v>
      </c>
      <c r="N48" s="10"/>
      <c r="O48" s="129">
        <f>SUM(O46:O47)</f>
        <v>71217.745200000005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71000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I-BLWFOV126E670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2026-03-24T11:01:34Z</dcterms:created>
  <dcterms:modified xsi:type="dcterms:W3CDTF">2026-03-24T11:06:33Z</dcterms:modified>
</cp:coreProperties>
</file>