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TC\"/>
    </mc:Choice>
  </mc:AlternateContent>
  <xr:revisionPtr revIDLastSave="0" documentId="8_{1F62D31E-D382-4EA4-92D8-A6FC724BD7A3}" xr6:coauthVersionLast="47" xr6:coauthVersionMax="47" xr10:uidLastSave="{00000000-0000-0000-0000-000000000000}"/>
  <bookViews>
    <workbookView xWindow="-108" yWindow="-108" windowWidth="23256" windowHeight="12456" xr2:uid="{633E5918-6A0F-4C92-B6C4-A0E1E4792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M40" i="1"/>
  <c r="L40" i="1"/>
  <c r="L39" i="1"/>
  <c r="M36" i="1"/>
  <c r="M35" i="1"/>
  <c r="M34" i="1"/>
  <c r="M33" i="1"/>
  <c r="M32" i="1"/>
  <c r="M31" i="1"/>
  <c r="M30" i="1"/>
  <c r="O29" i="1"/>
  <c r="M29" i="1"/>
  <c r="M28" i="1"/>
  <c r="J28" i="1"/>
  <c r="L27" i="1"/>
  <c r="M26" i="1"/>
  <c r="L26" i="1"/>
  <c r="M25" i="1"/>
  <c r="M24" i="1"/>
  <c r="M23" i="1"/>
  <c r="L23" i="1"/>
  <c r="M22" i="1"/>
  <c r="L22" i="1"/>
  <c r="L21" i="1"/>
  <c r="L20" i="1"/>
  <c r="L19" i="1"/>
  <c r="M17" i="1"/>
  <c r="M15" i="1"/>
  <c r="L15" i="1"/>
  <c r="M14" i="1"/>
  <c r="L14" i="1"/>
  <c r="M13" i="1"/>
  <c r="L13" i="1"/>
  <c r="O40" i="1" l="1"/>
  <c r="O36" i="1"/>
  <c r="O34" i="1"/>
  <c r="O33" i="1"/>
  <c r="O32" i="1"/>
  <c r="M21" i="1"/>
  <c r="O21" i="1" s="1"/>
  <c r="O28" i="1"/>
  <c r="O26" i="1"/>
  <c r="M20" i="1"/>
  <c r="O20" i="1" s="1"/>
  <c r="O13" i="1"/>
  <c r="M39" i="1"/>
  <c r="O39" i="1" s="1"/>
  <c r="O31" i="1"/>
  <c r="O30" i="1"/>
  <c r="M19" i="1"/>
  <c r="O19" i="1" s="1"/>
  <c r="O17" i="1"/>
  <c r="O43" i="1"/>
  <c r="O41" i="1"/>
  <c r="O24" i="1"/>
  <c r="O22" i="1"/>
  <c r="O44" i="1"/>
  <c r="O35" i="1"/>
  <c r="O23" i="1"/>
  <c r="O14" i="1"/>
  <c r="O15" i="1"/>
  <c r="O42" i="1" l="1"/>
  <c r="O18" i="1"/>
  <c r="O45" i="1"/>
  <c r="O25" i="1"/>
  <c r="O38" i="1"/>
  <c r="O46" i="1" l="1"/>
  <c r="O47" i="1" l="1"/>
  <c r="O48" i="1" l="1"/>
</calcChain>
</file>

<file path=xl/sharedStrings.xml><?xml version="1.0" encoding="utf-8"?>
<sst xmlns="http://schemas.openxmlformats.org/spreadsheetml/2006/main" count="124" uniqueCount="60">
  <si>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</si>
  <si>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</si>
  <si>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</si>
  <si>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</si>
  <si>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</si>
  <si>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</si>
  <si>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</si>
  <si>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</si>
  <si>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</si>
  <si>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 xml:space="preserve">Et Cetera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</si>
  <si>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</si>
  <si>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</si>
  <si>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</si>
  <si>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</si>
  <si>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</si>
  <si>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</si>
  <si>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</si>
  <si>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</si>
  <si>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</si>
  <si>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</si>
  <si>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</si>
  <si>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</si>
  <si>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</si>
  <si>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</si>
  <si>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</si>
  <si>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</si>
  <si>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</si>
  <si>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set</t>
  </si>
  <si>
    <t>TOTAL =</t>
  </si>
  <si>
    <t>Benang</t>
  </si>
  <si>
    <t>Pcs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</si>
  <si>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</si>
  <si>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</si>
  <si>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</si>
  <si>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</si>
  <si>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</si>
  <si>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</si>
  <si>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</si>
  <si>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</si>
  <si>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</si>
  <si>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</si>
  <si>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</si>
  <si>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</si>
  <si>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</si>
  <si>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</si>
  <si>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</si>
  <si>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</si>
  <si>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</si>
  <si>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BUTTER</t>
  </si>
  <si>
    <t>73% COTTON 27% LINEN, 54/55", 145 GSM</t>
  </si>
  <si>
    <t>end july</t>
  </si>
  <si>
    <t>DNT3586 73% COTTON 27% LINEN, 54/55", 145 GSM</t>
  </si>
  <si>
    <t>BUTTON JW1655 18L</t>
  </si>
  <si>
    <t>8TBLCB26I006</t>
  </si>
  <si>
    <t>BOAT NECK BLOUSE
Product Category BLOUSE – LONG SLEEV</t>
  </si>
  <si>
    <t>mills : dunia tex</t>
  </si>
  <si>
    <t>base on update pattern</t>
  </si>
  <si>
    <t xml:space="preserve">20 may reduce sleeve length </t>
  </si>
  <si>
    <t>interlining</t>
  </si>
  <si>
    <t>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</si>
</sst>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5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165" fontId="24" fillId="2" borderId="12" xfId="0" applyNumberFormat="1" applyFont="1" applyFill="1" applyBorder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15" fillId="2" borderId="0" xfId="0" applyFont="1" applyFill="1" applyAlignment="1">
      <alignment horizontal="left" vertical="center"/>
    </xf>
    <xf numFmtId="16" fontId="4" fillId="2" borderId="0" xfId="0" applyNumberFormat="1" applyFont="1" applyFill="1"/>
    <xf numFmtId="0" fontId="11" fillId="2" borderId="0" xfId="0" applyFont="1" applyFill="1"/>
    <xf numFmtId="0" fontId="2" fillId="2" borderId="0" xfId="0" applyFont="1" applyFill="1" applyAlignment="1">
      <alignment horizontal="left" wrapText="1"/>
    </xf>
  </cellXfs>
  <cellStyles count="3">
    <cellStyle name="Comma" xfId="1" builtinId="3"/>
    <cellStyle name="Normal" xfId="0" builtinId="0"/>
    <cellStyle name="Normal 2" xfId="2" xr:uid="{992E4D53-14B0-4B26-9260-F9C773F7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203199</xdr:rowOff>
    </xdr:from>
    <xdr:to>
      <xdr:col>27</xdr:col>
      <xdr:colOff>317500</xdr:colOff>
      <xdr:row>83</xdr:row>
      <xdr:rowOff>47352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51D61-AD1F-42E9-AD6A-76847B810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97" t="36796" r="5406" b="13568"/>
        <a:stretch>
          <a:fillRect/>
        </a:stretch>
      </xdr:blipFill>
      <xdr:spPr>
        <a:xfrm>
          <a:off x="0" y="9789159"/>
          <a:ext cx="15389860" cy="590205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225778</xdr:colOff>
      <xdr:row>50</xdr:row>
      <xdr:rowOff>56444</xdr:rowOff>
    </xdr:from>
    <xdr:to>
      <xdr:col>14</xdr:col>
      <xdr:colOff>1016000</xdr:colOff>
      <xdr:row>73</xdr:row>
      <xdr:rowOff>84667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658871-E0B8-4964-8C55-FB9BE5920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142" t="44254" r="2902" b="9493"/>
        <a:stretch>
          <a:fillRect/>
        </a:stretch>
      </xdr:blipFill>
      <xdr:spPr>
        <a:xfrm>
          <a:off x="774418" y="9642404"/>
          <a:ext cx="14231902" cy="47602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122609</xdr:rowOff>
    </xdr:from>
    <xdr:to>
      <xdr:col>14</xdr:col>
      <xdr:colOff>284136</xdr:colOff>
      <xdr:row>80</xdr:row>
      <xdr:rowOff>96779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3E9E7D1-D8CF-4FAF-A0DD-A10EBFA3B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861" t="34007" r="2110" b="10231"/>
        <a:stretch>
          <a:fillRect/>
        </a:stretch>
      </xdr:blipFill>
      <xdr:spPr>
        <a:xfrm>
          <a:off x="0" y="10120049"/>
          <a:ext cx="14274456" cy="5734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14</xdr:col>
      <xdr:colOff>215900</xdr:colOff>
      <xdr:row>72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949E1F8-62B7-4EF0-80B6-5A9D4D204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472" t="32217" r="2781" b="25644"/>
        <a:stretch>
          <a:fillRect/>
        </a:stretch>
      </xdr:blipFill>
      <xdr:spPr>
        <a:xfrm>
          <a:off x="0" y="9791700"/>
          <a:ext cx="14206220" cy="4333240"/>
        </a:xfrm>
        <a:prstGeom prst="rect">
          <a:avLst/>
        </a:prstGeom>
      </xdr:spPr>
    </xdr:pic>
    <xdr:clientData/>
  </xdr:twoCellAnchor>
  <xdr:twoCellAnchor editAs="oneCell">
    <xdr:from>
      <xdr:col>10</xdr:col>
      <xdr:colOff>735725</xdr:colOff>
      <xdr:row>0</xdr:row>
      <xdr:rowOff>0</xdr:rowOff>
    </xdr:from>
    <xdr:to>
      <xdr:col>12</xdr:col>
      <xdr:colOff>683173</xdr:colOff>
      <xdr:row>8</xdr:row>
      <xdr:rowOff>157655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32839F-6AF7-45EF-892E-166CA176F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1501" t="33047" r="54131" b="23141"/>
        <a:stretch>
          <a:fillRect/>
        </a:stretch>
      </xdr:blipFill>
      <xdr:spPr>
        <a:xfrm>
          <a:off x="10839845" y="0"/>
          <a:ext cx="1776248" cy="18188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141515</xdr:rowOff>
    </xdr:from>
    <xdr:to>
      <xdr:col>14</xdr:col>
      <xdr:colOff>304801</xdr:colOff>
      <xdr:row>76</xdr:row>
      <xdr:rowOff>97972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22320AD-4D85-4D33-BF2A-F22536B59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9408" t="37994" r="2547" b="8137"/>
        <a:stretch>
          <a:fillRect/>
        </a:stretch>
      </xdr:blipFill>
      <xdr:spPr>
        <a:xfrm>
          <a:off x="0" y="9521735"/>
          <a:ext cx="14295121" cy="5511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2EA3-B0CA-4FCC-AE15-77CF23F22440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131" t="s">
        <v>53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48</v>
      </c>
      <c r="D4" s="8"/>
      <c r="E4" s="9" t="s">
        <v>4</v>
      </c>
      <c r="F4" s="134" t="s">
        <v>54</v>
      </c>
      <c r="G4" s="2"/>
      <c r="H4" s="2"/>
      <c r="I4" s="11"/>
      <c r="J4" s="11"/>
      <c r="K4" s="11"/>
      <c r="L4" s="5"/>
      <c r="M4" s="5"/>
      <c r="N4" s="4"/>
      <c r="O4" s="12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3">
        <v>600</v>
      </c>
      <c r="D5" s="8" t="s">
        <v>6</v>
      </c>
      <c r="E5" s="14" t="s">
        <v>7</v>
      </c>
      <c r="F5" s="14" t="s">
        <v>49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2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6" t="s">
        <v>8</v>
      </c>
      <c r="C7" s="17" t="s">
        <v>9</v>
      </c>
      <c r="D7" s="15"/>
      <c r="E7" s="15"/>
      <c r="F7" s="18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5"/>
      <c r="D8" s="19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 t="s">
        <v>55</v>
      </c>
      <c r="C9" s="5" t="s">
        <v>50</v>
      </c>
      <c r="D9" s="132">
        <v>46262</v>
      </c>
      <c r="E9" s="5"/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0" t="s">
        <v>10</v>
      </c>
      <c r="B10" s="21" t="s">
        <v>11</v>
      </c>
      <c r="C10" s="22"/>
      <c r="D10" s="23"/>
      <c r="E10" s="20" t="s">
        <v>12</v>
      </c>
      <c r="F10" s="21" t="s">
        <v>13</v>
      </c>
      <c r="G10" s="23"/>
      <c r="H10" s="24" t="s">
        <v>14</v>
      </c>
      <c r="I10" s="25"/>
      <c r="J10" s="25"/>
      <c r="K10" s="25"/>
      <c r="L10" s="26"/>
      <c r="M10" s="20" t="s">
        <v>15</v>
      </c>
      <c r="N10" s="27" t="s">
        <v>16</v>
      </c>
      <c r="O10" s="20" t="s">
        <v>17</v>
      </c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4.75" customHeight="1" x14ac:dyDescent="0.3">
      <c r="A11" s="29"/>
      <c r="B11" s="30"/>
      <c r="C11" s="31"/>
      <c r="D11" s="32"/>
      <c r="E11" s="29"/>
      <c r="F11" s="30"/>
      <c r="G11" s="32"/>
      <c r="H11" s="33" t="s">
        <v>18</v>
      </c>
      <c r="I11" s="33" t="s">
        <v>19</v>
      </c>
      <c r="J11" s="33" t="s">
        <v>20</v>
      </c>
      <c r="K11" s="34" t="s">
        <v>21</v>
      </c>
      <c r="L11" s="33" t="s">
        <v>22</v>
      </c>
      <c r="M11" s="29"/>
      <c r="N11" s="29"/>
      <c r="O11" s="29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6.8" x14ac:dyDescent="0.45">
      <c r="A12" s="35"/>
      <c r="B12" s="36" t="s">
        <v>23</v>
      </c>
      <c r="C12" s="25"/>
      <c r="D12" s="26"/>
      <c r="E12" s="37"/>
      <c r="F12" s="38"/>
      <c r="G12" s="38"/>
      <c r="H12" s="38"/>
      <c r="I12" s="38"/>
      <c r="J12" s="38"/>
      <c r="K12" s="38"/>
      <c r="L12" s="37"/>
      <c r="M12" s="37"/>
      <c r="N12" s="38"/>
      <c r="O12" s="3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8">
        <v>1</v>
      </c>
      <c r="B13" s="39" t="s">
        <v>51</v>
      </c>
      <c r="C13" s="25"/>
      <c r="D13" s="26"/>
      <c r="E13" s="7" t="s">
        <v>48</v>
      </c>
      <c r="F13" s="40">
        <v>1.34</v>
      </c>
      <c r="G13" s="38" t="s">
        <v>24</v>
      </c>
      <c r="H13" s="38">
        <v>1</v>
      </c>
      <c r="I13" s="38" t="s">
        <v>25</v>
      </c>
      <c r="J13" s="41">
        <v>46846</v>
      </c>
      <c r="K13" s="42" t="s">
        <v>26</v>
      </c>
      <c r="L13" s="43">
        <f t="shared" ref="L13:L15" si="0">IF(H13="","",(IF(K13="Local",(J13/H13),(J13/H13*1.3))))</f>
        <v>46846</v>
      </c>
      <c r="M13" s="44">
        <f>+F13*J13</f>
        <v>62773.640000000007</v>
      </c>
      <c r="N13" s="45">
        <v>0.03</v>
      </c>
      <c r="O13" s="44">
        <f t="shared" ref="O13:O15" si="1">IF(M13="","",(M13*(1+N13)))</f>
        <v>64656.849200000011</v>
      </c>
      <c r="P13" s="3" t="s">
        <v>56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8">
        <v>2</v>
      </c>
      <c r="B14" s="39"/>
      <c r="C14" s="25"/>
      <c r="D14" s="26"/>
      <c r="E14" s="46"/>
      <c r="F14" s="47">
        <v>0</v>
      </c>
      <c r="G14" s="48" t="s">
        <v>24</v>
      </c>
      <c r="H14" s="48">
        <v>1</v>
      </c>
      <c r="I14" s="48" t="s">
        <v>25</v>
      </c>
      <c r="J14" s="49">
        <v>0</v>
      </c>
      <c r="K14" s="47" t="s">
        <v>26</v>
      </c>
      <c r="L14" s="43">
        <f t="shared" si="0"/>
        <v>0</v>
      </c>
      <c r="M14" s="44">
        <f>+F14*J14</f>
        <v>0</v>
      </c>
      <c r="N14" s="45">
        <v>0.03</v>
      </c>
      <c r="O14" s="44">
        <f t="shared" si="1"/>
        <v>0</v>
      </c>
      <c r="P14" s="3" t="s">
        <v>57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8">
        <v>3</v>
      </c>
      <c r="B15" s="39"/>
      <c r="C15" s="25"/>
      <c r="D15" s="26"/>
      <c r="E15" s="37"/>
      <c r="F15" s="50">
        <v>0</v>
      </c>
      <c r="G15" s="38" t="s">
        <v>27</v>
      </c>
      <c r="H15" s="38">
        <v>1</v>
      </c>
      <c r="I15" s="38" t="s">
        <v>25</v>
      </c>
      <c r="J15" s="42">
        <v>0</v>
      </c>
      <c r="K15" s="42" t="s">
        <v>26</v>
      </c>
      <c r="L15" s="43">
        <f t="shared" si="0"/>
        <v>0</v>
      </c>
      <c r="M15" s="44">
        <f>+F15*J15</f>
        <v>0</v>
      </c>
      <c r="N15" s="45">
        <v>0.03</v>
      </c>
      <c r="O15" s="44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8">
        <v>4</v>
      </c>
      <c r="B16" s="39"/>
      <c r="C16" s="25"/>
      <c r="D16" s="26"/>
      <c r="E16" s="37"/>
      <c r="F16" s="50"/>
      <c r="G16" s="38"/>
      <c r="H16" s="38"/>
      <c r="I16" s="38"/>
      <c r="J16" s="42"/>
      <c r="K16" s="42"/>
      <c r="L16" s="43"/>
      <c r="M16" s="44"/>
      <c r="N16" s="45"/>
      <c r="O16" s="44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8">
        <v>3</v>
      </c>
      <c r="B17" s="51"/>
      <c r="C17" s="25"/>
      <c r="D17" s="26"/>
      <c r="E17" s="37"/>
      <c r="F17" s="38"/>
      <c r="G17" s="38"/>
      <c r="H17" s="38"/>
      <c r="I17" s="38"/>
      <c r="J17" s="42"/>
      <c r="K17" s="42"/>
      <c r="L17" s="43"/>
      <c r="M17" s="44" t="e">
        <f>#N/A</f>
        <v>#N/A</v>
      </c>
      <c r="N17" s="45"/>
      <c r="O17" s="44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2"/>
      <c r="K18" s="52"/>
      <c r="L18" s="53"/>
      <c r="M18" s="54"/>
      <c r="N18" s="55" t="s">
        <v>28</v>
      </c>
      <c r="O18" s="56">
        <f>SUM(O13:O16)</f>
        <v>64656.849200000011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7">
        <v>1</v>
      </c>
      <c r="B19" s="58" t="s">
        <v>29</v>
      </c>
      <c r="C19" s="22"/>
      <c r="D19" s="23"/>
      <c r="E19" s="59"/>
      <c r="F19" s="60">
        <v>1</v>
      </c>
      <c r="G19" s="48" t="s">
        <v>30</v>
      </c>
      <c r="H19" s="61">
        <v>1</v>
      </c>
      <c r="I19" s="38" t="s">
        <v>25</v>
      </c>
      <c r="J19" s="62">
        <v>1000</v>
      </c>
      <c r="K19" s="47" t="s">
        <v>26</v>
      </c>
      <c r="L19" s="43">
        <f t="shared" ref="L19:L27" si="2">IF(H19="","",(IF(K19="Local",(J19/H19),(J19/H19*1.3))))</f>
        <v>1000</v>
      </c>
      <c r="M19" s="44">
        <f t="shared" ref="M19:M26" si="3">IF(F19="","",(IF(I19="USD",(L19*$F$7*F19),(L19*F19))))</f>
        <v>1000</v>
      </c>
      <c r="N19" s="45">
        <v>0.03</v>
      </c>
      <c r="O19" s="44">
        <f t="shared" ref="O19:O24" si="4">IF(M19="","",(M19*(1+N19)))</f>
        <v>1030</v>
      </c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6.5" customHeight="1" x14ac:dyDescent="0.4">
      <c r="A20" s="57">
        <v>2</v>
      </c>
      <c r="B20" s="64" t="s">
        <v>52</v>
      </c>
      <c r="C20" s="25"/>
      <c r="D20" s="26"/>
      <c r="E20" s="65"/>
      <c r="F20" s="66">
        <v>9</v>
      </c>
      <c r="G20" s="48" t="s">
        <v>30</v>
      </c>
      <c r="H20" s="48">
        <v>1</v>
      </c>
      <c r="I20" s="38" t="s">
        <v>25</v>
      </c>
      <c r="J20" s="48">
        <v>240</v>
      </c>
      <c r="K20" s="47" t="s">
        <v>26</v>
      </c>
      <c r="L20" s="67">
        <f t="shared" si="2"/>
        <v>240</v>
      </c>
      <c r="M20" s="44">
        <f t="shared" si="3"/>
        <v>2160</v>
      </c>
      <c r="N20" s="45">
        <v>0.03</v>
      </c>
      <c r="O20" s="44">
        <f t="shared" si="4"/>
        <v>2224.8000000000002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7">
        <v>3</v>
      </c>
      <c r="B21" s="64" t="s">
        <v>58</v>
      </c>
      <c r="C21" s="25"/>
      <c r="D21" s="26"/>
      <c r="E21" s="65"/>
      <c r="F21" s="66">
        <v>0.1</v>
      </c>
      <c r="G21" s="48" t="s">
        <v>59</v>
      </c>
      <c r="H21" s="48">
        <v>1</v>
      </c>
      <c r="I21" s="38" t="s">
        <v>25</v>
      </c>
      <c r="J21" s="48">
        <v>15000</v>
      </c>
      <c r="K21" s="47" t="s">
        <v>26</v>
      </c>
      <c r="L21" s="67">
        <f t="shared" si="2"/>
        <v>15000</v>
      </c>
      <c r="M21" s="44">
        <f t="shared" si="3"/>
        <v>1500</v>
      </c>
      <c r="N21" s="45">
        <v>0.03</v>
      </c>
      <c r="O21" s="44">
        <f t="shared" si="4"/>
        <v>1545</v>
      </c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6.5" customHeight="1" x14ac:dyDescent="0.4">
      <c r="A22" s="68">
        <v>4</v>
      </c>
      <c r="B22" s="64"/>
      <c r="C22" s="25"/>
      <c r="D22" s="26"/>
      <c r="E22" s="65"/>
      <c r="F22" s="66"/>
      <c r="G22" s="48" t="s">
        <v>30</v>
      </c>
      <c r="H22" s="48">
        <v>1</v>
      </c>
      <c r="I22" s="38" t="s">
        <v>25</v>
      </c>
      <c r="J22" s="48">
        <v>0</v>
      </c>
      <c r="K22" s="47" t="s">
        <v>26</v>
      </c>
      <c r="L22" s="67">
        <f t="shared" si="2"/>
        <v>0</v>
      </c>
      <c r="M22" s="44" t="str">
        <f t="shared" si="3"/>
        <v/>
      </c>
      <c r="N22" s="45">
        <v>0</v>
      </c>
      <c r="O22" s="44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8">
        <v>5</v>
      </c>
      <c r="B23" s="69"/>
      <c r="C23" s="25"/>
      <c r="D23" s="26"/>
      <c r="E23" s="65"/>
      <c r="F23" s="47"/>
      <c r="G23" s="48" t="s">
        <v>31</v>
      </c>
      <c r="H23" s="48">
        <v>1</v>
      </c>
      <c r="I23" s="38" t="s">
        <v>25</v>
      </c>
      <c r="J23" s="70">
        <v>0</v>
      </c>
      <c r="K23" s="47" t="s">
        <v>26</v>
      </c>
      <c r="L23" s="67">
        <f t="shared" si="2"/>
        <v>0</v>
      </c>
      <c r="M23" s="44" t="str">
        <f t="shared" si="3"/>
        <v/>
      </c>
      <c r="N23" s="45">
        <v>0</v>
      </c>
      <c r="O23" s="71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8">
        <v>6</v>
      </c>
      <c r="B24" s="72"/>
      <c r="C24" s="25"/>
      <c r="D24" s="26"/>
      <c r="E24" s="73"/>
      <c r="F24" s="47"/>
      <c r="G24" s="48" t="s">
        <v>30</v>
      </c>
      <c r="H24" s="74">
        <v>0</v>
      </c>
      <c r="I24" s="38" t="s">
        <v>25</v>
      </c>
      <c r="J24" s="75">
        <v>0</v>
      </c>
      <c r="K24" s="47" t="s">
        <v>26</v>
      </c>
      <c r="L24" s="43"/>
      <c r="M24" s="44" t="str">
        <f t="shared" si="3"/>
        <v/>
      </c>
      <c r="N24" s="45">
        <v>0</v>
      </c>
      <c r="O24" s="44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8"/>
      <c r="B25" s="76"/>
      <c r="C25" s="31"/>
      <c r="D25" s="32"/>
      <c r="E25" s="77"/>
      <c r="F25" s="78"/>
      <c r="G25" s="79"/>
      <c r="H25" s="79">
        <v>0</v>
      </c>
      <c r="I25" s="79"/>
      <c r="J25" s="80"/>
      <c r="K25" s="80"/>
      <c r="L25" s="43"/>
      <c r="M25" s="44" t="str">
        <f t="shared" si="3"/>
        <v/>
      </c>
      <c r="N25" s="55" t="s">
        <v>28</v>
      </c>
      <c r="O25" s="56">
        <f>SUM(O19:O24)</f>
        <v>4799.8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8">
        <v>8</v>
      </c>
      <c r="B26" s="51"/>
      <c r="C26" s="25"/>
      <c r="D26" s="26"/>
      <c r="E26" s="37"/>
      <c r="F26" s="50"/>
      <c r="G26" s="38"/>
      <c r="H26" s="38"/>
      <c r="I26" s="38"/>
      <c r="J26" s="42"/>
      <c r="K26" s="42"/>
      <c r="L26" s="43" t="str">
        <f t="shared" si="2"/>
        <v/>
      </c>
      <c r="M26" s="44" t="str">
        <f t="shared" si="3"/>
        <v/>
      </c>
      <c r="N26" s="45"/>
      <c r="O26" s="44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2"/>
      <c r="G27" s="4"/>
      <c r="H27" s="4"/>
      <c r="I27" s="4"/>
      <c r="J27" s="52"/>
      <c r="K27" s="52"/>
      <c r="L27" s="43" t="str">
        <f t="shared" si="2"/>
        <v/>
      </c>
      <c r="M27" s="54"/>
      <c r="N27" s="81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2">
        <v>1</v>
      </c>
      <c r="B28" s="83" t="s">
        <v>32</v>
      </c>
      <c r="C28" s="84"/>
      <c r="D28" s="85"/>
      <c r="E28" s="86"/>
      <c r="F28" s="87">
        <v>1</v>
      </c>
      <c r="G28" s="88" t="s">
        <v>30</v>
      </c>
      <c r="H28" s="88">
        <v>12</v>
      </c>
      <c r="I28" s="88" t="s">
        <v>25</v>
      </c>
      <c r="J28" s="89">
        <f>325*12</f>
        <v>3900</v>
      </c>
      <c r="K28" s="90" t="s">
        <v>26</v>
      </c>
      <c r="L28" s="91">
        <v>325</v>
      </c>
      <c r="M28" s="92">
        <f t="shared" ref="M28:M35" si="5">IF(F28="","",(IF(I28="USD",(L28*$F$7*F28),(L28*F28))))</f>
        <v>325</v>
      </c>
      <c r="N28" s="93">
        <v>0.03</v>
      </c>
      <c r="O28" s="94">
        <f t="shared" ref="O28:O32" si="6">IF(M28="","",(M28*(1+N28)))</f>
        <v>334.75</v>
      </c>
      <c r="P28" s="95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2">
        <v>2</v>
      </c>
      <c r="B29" s="96" t="s">
        <v>33</v>
      </c>
      <c r="C29" s="84"/>
      <c r="D29" s="85"/>
      <c r="E29" s="97"/>
      <c r="F29" s="87">
        <v>1</v>
      </c>
      <c r="G29" s="88" t="s">
        <v>30</v>
      </c>
      <c r="H29" s="88">
        <v>12</v>
      </c>
      <c r="I29" s="88" t="s">
        <v>25</v>
      </c>
      <c r="J29" s="89">
        <v>600</v>
      </c>
      <c r="K29" s="90" t="s">
        <v>26</v>
      </c>
      <c r="L29" s="91">
        <v>130</v>
      </c>
      <c r="M29" s="92">
        <f t="shared" si="5"/>
        <v>130</v>
      </c>
      <c r="N29" s="93">
        <v>0.03</v>
      </c>
      <c r="O29" s="94">
        <f t="shared" si="6"/>
        <v>133.9</v>
      </c>
      <c r="P29" s="95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2">
        <v>3</v>
      </c>
      <c r="B30" s="98" t="s">
        <v>34</v>
      </c>
      <c r="C30" s="84"/>
      <c r="D30" s="85"/>
      <c r="E30" s="97"/>
      <c r="F30" s="90">
        <v>1</v>
      </c>
      <c r="G30" s="88" t="s">
        <v>30</v>
      </c>
      <c r="H30" s="88">
        <v>1</v>
      </c>
      <c r="I30" s="88" t="s">
        <v>25</v>
      </c>
      <c r="J30" s="89">
        <v>500</v>
      </c>
      <c r="K30" s="90" t="s">
        <v>26</v>
      </c>
      <c r="L30" s="99">
        <v>110</v>
      </c>
      <c r="M30" s="92">
        <f t="shared" si="5"/>
        <v>110</v>
      </c>
      <c r="N30" s="93">
        <v>0.03</v>
      </c>
      <c r="O30" s="94">
        <f t="shared" si="6"/>
        <v>113.3</v>
      </c>
      <c r="P30" s="95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2">
        <v>4</v>
      </c>
      <c r="B31" s="100" t="s">
        <v>35</v>
      </c>
      <c r="C31" s="84"/>
      <c r="D31" s="85"/>
      <c r="E31" s="101"/>
      <c r="F31" s="90">
        <v>1</v>
      </c>
      <c r="G31" s="102" t="s">
        <v>30</v>
      </c>
      <c r="H31" s="102">
        <v>1</v>
      </c>
      <c r="I31" s="88" t="s">
        <v>25</v>
      </c>
      <c r="J31" s="89">
        <v>275</v>
      </c>
      <c r="K31" s="90" t="s">
        <v>26</v>
      </c>
      <c r="L31" s="99">
        <v>275</v>
      </c>
      <c r="M31" s="92">
        <f t="shared" si="5"/>
        <v>275</v>
      </c>
      <c r="N31" s="93">
        <v>0.03</v>
      </c>
      <c r="O31" s="94">
        <f t="shared" si="6"/>
        <v>283.25</v>
      </c>
      <c r="P31" s="95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2">
        <v>5</v>
      </c>
      <c r="B32" s="98" t="s">
        <v>36</v>
      </c>
      <c r="C32" s="84"/>
      <c r="D32" s="85"/>
      <c r="E32" s="97"/>
      <c r="F32" s="90">
        <v>1</v>
      </c>
      <c r="G32" s="88" t="s">
        <v>30</v>
      </c>
      <c r="H32" s="88">
        <v>1</v>
      </c>
      <c r="I32" s="88" t="s">
        <v>25</v>
      </c>
      <c r="J32" s="89">
        <v>250</v>
      </c>
      <c r="K32" s="90" t="s">
        <v>26</v>
      </c>
      <c r="L32" s="99">
        <v>250</v>
      </c>
      <c r="M32" s="92">
        <f t="shared" si="5"/>
        <v>250</v>
      </c>
      <c r="N32" s="93">
        <v>0.03</v>
      </c>
      <c r="O32" s="94">
        <f t="shared" si="6"/>
        <v>257.5</v>
      </c>
      <c r="P32" s="95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2">
        <v>6</v>
      </c>
      <c r="B33" s="103" t="s">
        <v>37</v>
      </c>
      <c r="C33" s="84"/>
      <c r="D33" s="85"/>
      <c r="E33" s="97"/>
      <c r="F33" s="90">
        <v>1</v>
      </c>
      <c r="G33" s="88" t="s">
        <v>30</v>
      </c>
      <c r="H33" s="88">
        <v>1</v>
      </c>
      <c r="I33" s="88" t="s">
        <v>25</v>
      </c>
      <c r="J33" s="89">
        <v>25</v>
      </c>
      <c r="K33" s="90" t="s">
        <v>26</v>
      </c>
      <c r="L33" s="99">
        <v>17</v>
      </c>
      <c r="M33" s="92">
        <f t="shared" si="5"/>
        <v>17</v>
      </c>
      <c r="N33" s="93">
        <v>0.03</v>
      </c>
      <c r="O33" s="94">
        <f>IF(M33="","",(M33*(1+N33)))</f>
        <v>17.510000000000002</v>
      </c>
      <c r="P33" s="95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2">
        <v>7</v>
      </c>
      <c r="B34" s="104" t="s">
        <v>38</v>
      </c>
      <c r="C34" s="84"/>
      <c r="D34" s="85"/>
      <c r="E34" s="105"/>
      <c r="F34" s="87">
        <v>1</v>
      </c>
      <c r="G34" s="88" t="s">
        <v>30</v>
      </c>
      <c r="H34" s="106">
        <v>1</v>
      </c>
      <c r="I34" s="88" t="s">
        <v>25</v>
      </c>
      <c r="J34" s="89">
        <v>650</v>
      </c>
      <c r="K34" s="90" t="s">
        <v>26</v>
      </c>
      <c r="L34" s="99">
        <v>380</v>
      </c>
      <c r="M34" s="92">
        <f t="shared" si="5"/>
        <v>380</v>
      </c>
      <c r="N34" s="93">
        <v>0.03</v>
      </c>
      <c r="O34" s="94">
        <f>IF(M34="","",(M34*(1+N34)))</f>
        <v>391.40000000000003</v>
      </c>
      <c r="P34" s="95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2">
        <v>8</v>
      </c>
      <c r="B35" s="104" t="s">
        <v>39</v>
      </c>
      <c r="C35" s="84"/>
      <c r="D35" s="85"/>
      <c r="E35" s="105"/>
      <c r="F35" s="87">
        <v>1</v>
      </c>
      <c r="G35" s="88" t="s">
        <v>30</v>
      </c>
      <c r="H35" s="106">
        <v>1</v>
      </c>
      <c r="I35" s="88" t="s">
        <v>25</v>
      </c>
      <c r="J35" s="89">
        <v>750</v>
      </c>
      <c r="K35" s="90" t="s">
        <v>26</v>
      </c>
      <c r="L35" s="99">
        <v>300</v>
      </c>
      <c r="M35" s="92">
        <f t="shared" si="5"/>
        <v>300</v>
      </c>
      <c r="N35" s="93">
        <v>0.03</v>
      </c>
      <c r="O35" s="94">
        <f>IF(M35="","",(M35*(1+N35)))</f>
        <v>309</v>
      </c>
      <c r="P35" s="95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8"/>
      <c r="B36" s="107"/>
      <c r="C36" s="25"/>
      <c r="D36" s="26"/>
      <c r="E36" s="108"/>
      <c r="F36" s="109"/>
      <c r="G36" s="110"/>
      <c r="H36" s="111"/>
      <c r="I36" s="110"/>
      <c r="J36" s="112"/>
      <c r="K36" s="112"/>
      <c r="L36" s="113"/>
      <c r="M36" s="94" t="str">
        <f>IF(F36="","",(IF(I36="USD",(L36*$F$7*F36),(L36*F36))))</f>
        <v/>
      </c>
      <c r="N36" s="93">
        <v>0</v>
      </c>
      <c r="O36" s="94" t="str">
        <f>IF(M36="","",(M36*(1+N36)))</f>
        <v/>
      </c>
      <c r="P36" s="95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8"/>
      <c r="B37" s="114"/>
      <c r="C37" s="114"/>
      <c r="D37" s="114"/>
      <c r="E37" s="108"/>
      <c r="F37" s="115"/>
      <c r="G37" s="111"/>
      <c r="H37" s="111"/>
      <c r="I37" s="111"/>
      <c r="J37" s="115"/>
      <c r="K37" s="115"/>
      <c r="L37" s="113"/>
      <c r="M37" s="94"/>
      <c r="N37" s="93"/>
      <c r="O37" s="94"/>
      <c r="P37" s="95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6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5" t="s">
        <v>28</v>
      </c>
      <c r="O38" s="56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8">
        <v>1</v>
      </c>
      <c r="B39" s="69" t="s">
        <v>40</v>
      </c>
      <c r="C39" s="25"/>
      <c r="D39" s="26"/>
      <c r="E39" s="37"/>
      <c r="F39" s="38">
        <v>1</v>
      </c>
      <c r="G39" s="48" t="s">
        <v>30</v>
      </c>
      <c r="H39" s="38">
        <v>1</v>
      </c>
      <c r="I39" s="38" t="s">
        <v>25</v>
      </c>
      <c r="J39" s="117">
        <v>0</v>
      </c>
      <c r="K39" s="47" t="s">
        <v>26</v>
      </c>
      <c r="L39" s="43">
        <f t="shared" ref="L39:L40" si="7">IF(H39="","",(IF(K39="Local",(J39/H39))))</f>
        <v>0</v>
      </c>
      <c r="M39" s="44">
        <f t="shared" ref="M39:M41" si="8">IF(F39="","",(IF(I39="USD",(L39*$F$7*F39),(L39*F39))))</f>
        <v>0</v>
      </c>
      <c r="N39" s="45">
        <v>0</v>
      </c>
      <c r="O39" s="44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8">
        <v>2</v>
      </c>
      <c r="B40" s="69" t="s">
        <v>41</v>
      </c>
      <c r="C40" s="25"/>
      <c r="D40" s="26"/>
      <c r="E40" s="37"/>
      <c r="F40" s="38">
        <v>1</v>
      </c>
      <c r="G40" s="48" t="s">
        <v>30</v>
      </c>
      <c r="H40" s="38">
        <v>1</v>
      </c>
      <c r="I40" s="38" t="s">
        <v>25</v>
      </c>
      <c r="J40" s="117">
        <v>0</v>
      </c>
      <c r="K40" s="47" t="s">
        <v>26</v>
      </c>
      <c r="L40" s="43">
        <f t="shared" si="7"/>
        <v>0</v>
      </c>
      <c r="M40" s="44">
        <f t="shared" si="8"/>
        <v>0</v>
      </c>
      <c r="N40" s="45">
        <v>0</v>
      </c>
      <c r="O40" s="44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8">
        <v>3</v>
      </c>
      <c r="B41" s="118" t="s">
        <v>42</v>
      </c>
      <c r="C41" s="119">
        <f>F3</f>
        <v>0</v>
      </c>
      <c r="D41" s="26"/>
      <c r="E41" s="37"/>
      <c r="F41" s="120">
        <v>0</v>
      </c>
      <c r="G41" s="48" t="s">
        <v>30</v>
      </c>
      <c r="H41" s="38">
        <v>1</v>
      </c>
      <c r="I41" s="38" t="s">
        <v>25</v>
      </c>
      <c r="J41" s="117">
        <v>0</v>
      </c>
      <c r="K41" s="47" t="s">
        <v>26</v>
      </c>
      <c r="L41" s="43">
        <v>0</v>
      </c>
      <c r="M41" s="44">
        <f t="shared" si="8"/>
        <v>0</v>
      </c>
      <c r="N41" s="45">
        <v>0</v>
      </c>
      <c r="O41" s="44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5" t="s">
        <v>28</v>
      </c>
      <c r="O42" s="121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5"/>
      <c r="B43" s="36" t="s">
        <v>43</v>
      </c>
      <c r="C43" s="25"/>
      <c r="D43" s="26"/>
      <c r="E43" s="37"/>
      <c r="F43" s="38">
        <v>1</v>
      </c>
      <c r="G43" s="48" t="s">
        <v>30</v>
      </c>
      <c r="H43" s="38">
        <v>1</v>
      </c>
      <c r="I43" s="38" t="s">
        <v>25</v>
      </c>
      <c r="J43" s="117">
        <v>0</v>
      </c>
      <c r="K43" s="47" t="s">
        <v>26</v>
      </c>
      <c r="L43" s="122">
        <v>21000</v>
      </c>
      <c r="M43" s="44">
        <f t="shared" ref="M43:M44" si="10">IF(F43="","",(IF(I43="USD",(L43*$F$7*F43),(L43*F43))))</f>
        <v>21000</v>
      </c>
      <c r="N43" s="123">
        <v>0</v>
      </c>
      <c r="O43" s="124">
        <f t="shared" ref="O43:O44" si="11">IF(M43="","",(M43*(1+N43)))</f>
        <v>21000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5"/>
      <c r="B44" s="36" t="s">
        <v>44</v>
      </c>
      <c r="C44" s="25"/>
      <c r="D44" s="26"/>
      <c r="E44" s="37"/>
      <c r="F44" s="38">
        <v>1</v>
      </c>
      <c r="G44" s="48" t="s">
        <v>30</v>
      </c>
      <c r="H44" s="38">
        <v>1</v>
      </c>
      <c r="I44" s="38" t="s">
        <v>25</v>
      </c>
      <c r="J44" s="117">
        <v>0</v>
      </c>
      <c r="K44" s="47" t="s">
        <v>26</v>
      </c>
      <c r="L44" s="43">
        <v>2000</v>
      </c>
      <c r="M44" s="44">
        <f t="shared" si="10"/>
        <v>2000</v>
      </c>
      <c r="N44" s="45">
        <v>0</v>
      </c>
      <c r="O44" s="124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5"/>
      <c r="C45" s="125"/>
      <c r="D45" s="125"/>
      <c r="E45" s="5"/>
      <c r="F45" s="4"/>
      <c r="G45" s="4"/>
      <c r="H45" s="4"/>
      <c r="I45" s="4"/>
      <c r="J45" s="126"/>
      <c r="K45" s="4"/>
      <c r="L45" s="53"/>
      <c r="M45" s="54"/>
      <c r="N45" s="55" t="s">
        <v>28</v>
      </c>
      <c r="O45" s="121">
        <f>SUM(O43:O44)</f>
        <v>23000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45</v>
      </c>
      <c r="O46" s="127">
        <f>+O18+O25+O38+O42+O45</f>
        <v>94297.259200000015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8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46</v>
      </c>
      <c r="N47" s="45">
        <v>0.05</v>
      </c>
      <c r="O47" s="129">
        <f>+O46*N47</f>
        <v>4714.8629600000013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47</v>
      </c>
      <c r="N48" s="10"/>
      <c r="O48" s="130">
        <f>SUM(O46:O47)</f>
        <v>99012.122160000014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3">
        <v>99000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2026-06-16T13:03:58Z</dcterms:created>
  <dcterms:modified xsi:type="dcterms:W3CDTF">2026-06-16T13:06:39Z</dcterms:modified>
</cp:coreProperties>
</file>