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TC\"/>
    </mc:Choice>
  </mc:AlternateContent>
  <xr:revisionPtr revIDLastSave="0" documentId="8_{0D23E9E1-DEFB-4F5A-8F0D-E1C8D4FF2419}" xr6:coauthVersionLast="47" xr6:coauthVersionMax="47" xr10:uidLastSave="{00000000-0000-0000-0000-000000000000}"/>
  <bookViews>
    <workbookView xWindow="-108" yWindow="-108" windowWidth="23256" windowHeight="12456" xr2:uid="{633E5918-6A0F-4C92-B6C4-A0E1E4792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L39" i="1"/>
  <c r="M36" i="1"/>
  <c r="O35" i="1"/>
  <c r="M35" i="1"/>
  <c r="M34" i="1"/>
  <c r="M33" i="1"/>
  <c r="M32" i="1"/>
  <c r="M31" i="1"/>
  <c r="M30" i="1"/>
  <c r="O29" i="1"/>
  <c r="M29" i="1"/>
  <c r="M28" i="1"/>
  <c r="J28" i="1"/>
  <c r="L27" i="1"/>
  <c r="M26" i="1"/>
  <c r="L26" i="1"/>
  <c r="M25" i="1"/>
  <c r="M24" i="1"/>
  <c r="M23" i="1"/>
  <c r="L23" i="1"/>
  <c r="M22" i="1"/>
  <c r="L22" i="1"/>
  <c r="M21" i="1"/>
  <c r="L21" i="1"/>
  <c r="L20" i="1"/>
  <c r="L19" i="1"/>
  <c r="M17" i="1"/>
  <c r="M15" i="1"/>
  <c r="L15" i="1"/>
  <c r="M14" i="1"/>
  <c r="L14" i="1"/>
  <c r="M13" i="1"/>
  <c r="L13" i="1"/>
  <c r="O43" i="1" l="1"/>
  <c r="M39" i="1"/>
  <c r="O39" i="1" s="1"/>
  <c r="O33" i="1"/>
  <c r="M19" i="1"/>
  <c r="O19" i="1" s="1"/>
  <c r="O15" i="1"/>
  <c r="O28" i="1"/>
  <c r="O38" i="1" s="1"/>
  <c r="O26" i="1"/>
  <c r="M20" i="1"/>
  <c r="O20" i="1" s="1"/>
  <c r="O13" i="1"/>
  <c r="M40" i="1"/>
  <c r="O40" i="1" s="1"/>
  <c r="O24" i="1"/>
  <c r="O22" i="1"/>
  <c r="O21" i="1"/>
  <c r="O44" i="1"/>
  <c r="O41" i="1"/>
  <c r="O36" i="1"/>
  <c r="O34" i="1"/>
  <c r="O32" i="1"/>
  <c r="O31" i="1"/>
  <c r="O30" i="1"/>
  <c r="O23" i="1"/>
  <c r="O17" i="1"/>
  <c r="O14" i="1"/>
  <c r="O45" i="1" l="1"/>
  <c r="O42" i="1"/>
  <c r="O25" i="1"/>
  <c r="O18" i="1"/>
  <c r="O46" i="1" s="1"/>
  <c r="O47" i="1" l="1"/>
  <c r="O48" i="1"/>
</calcChain>
</file>

<file path=xl/sharedStrings.xml><?xml version="1.0" encoding="utf-8"?>
<sst xmlns="http://schemas.openxmlformats.org/spreadsheetml/2006/main" count="124" uniqueCount="59">
  <si>
    <t>ORDER COSTING FORM</t>
  </si>
  <si>
    <t>STYLE :</t>
  </si>
  <si>
    <t>WASHING TYPE :</t>
  </si>
  <si>
    <t>GARMENT COLOR :</t>
  </si>
  <si>
    <t>MEDIUM BLUE</t>
  </si>
  <si>
    <t>GARMENT DESC :</t>
  </si>
  <si>
    <t>QTY ORDER :</t>
  </si>
  <si>
    <t>PCS</t>
  </si>
  <si>
    <t>FABRIC COMPOSITION</t>
  </si>
  <si>
    <t>100%CTN 40S 130CM PRINT STRIPE +EMBRO</t>
  </si>
  <si>
    <t>BRANDS :</t>
  </si>
  <si>
    <t xml:space="preserve">Et Cetera </t>
  </si>
  <si>
    <t>kain 14 July</t>
  </si>
  <si>
    <t>GPML 28 agustus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</si>
  <si>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</si>
  <si>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</si>
  <si>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</si>
  <si>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</si>
  <si>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</si>
  <si>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</si>
  <si>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</si>
  <si>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</si>
  <si>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</si>
  <si>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</si>
  <si>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</si>
  <si>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</si>
  <si>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</si>
  <si>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</si>
  <si>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CDD68585F 100%CTN 40S 130CM PRINT STRIPE +EMBRO</t>
  </si>
  <si>
    <t>Yards</t>
  </si>
  <si>
    <t>IDR</t>
  </si>
  <si>
    <t>Local</t>
  </si>
  <si>
    <t>set</t>
  </si>
  <si>
    <t>TOTAL =</t>
  </si>
  <si>
    <t>Benang</t>
  </si>
  <si>
    <t>Pcs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</si>
  <si>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</si>
  <si>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</si>
  <si>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</si>
  <si>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</si>
  <si>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</si>
  <si>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</si>
  <si>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</si>
  <si>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</si>
  <si>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</si>
  <si>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</si>
  <si>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</si>
  <si>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</si>
  <si>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</si>
  <si>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</si>
  <si>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</si>
  <si>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</si>
  <si>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</si>
  <si>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BUTTON JW1655 18L</t>
  </si>
  <si>
    <t>8TBLCB26I004</t>
  </si>
  <si>
    <t>BLOUSE – LONG SLEEVE</t>
  </si>
  <si>
    <t xml:space="preserve">MICROTEX </t>
  </si>
  <si>
    <t xml:space="preserve">ELASTIC LOOP </t>
  </si>
  <si>
    <t>3 june base on pps 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</si>
</sst>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165" fontId="24" fillId="2" borderId="12" xfId="0" applyNumberFormat="1" applyFont="1" applyFill="1" applyBorder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11" fillId="5" borderId="0" xfId="0" applyFont="1" applyFill="1"/>
  </cellXfs>
  <cellStyles count="3">
    <cellStyle name="Comma" xfId="1" builtinId="3"/>
    <cellStyle name="Normal" xfId="0" builtinId="0"/>
    <cellStyle name="Normal 2" xfId="2" xr:uid="{992E4D53-14B0-4B26-9260-F9C773F7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203199</xdr:rowOff>
    </xdr:from>
    <xdr:to>
      <xdr:col>27</xdr:col>
      <xdr:colOff>317500</xdr:colOff>
      <xdr:row>83</xdr:row>
      <xdr:rowOff>47352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51D61-AD1F-42E9-AD6A-76847B810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97" t="36796" r="5406" b="13568"/>
        <a:stretch>
          <a:fillRect/>
        </a:stretch>
      </xdr:blipFill>
      <xdr:spPr>
        <a:xfrm>
          <a:off x="0" y="9789159"/>
          <a:ext cx="15389860" cy="590205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225778</xdr:colOff>
      <xdr:row>50</xdr:row>
      <xdr:rowOff>56444</xdr:rowOff>
    </xdr:from>
    <xdr:to>
      <xdr:col>14</xdr:col>
      <xdr:colOff>1016000</xdr:colOff>
      <xdr:row>73</xdr:row>
      <xdr:rowOff>84667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658871-E0B8-4964-8C55-FB9BE5920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142" t="44254" r="2902" b="9493"/>
        <a:stretch>
          <a:fillRect/>
        </a:stretch>
      </xdr:blipFill>
      <xdr:spPr>
        <a:xfrm>
          <a:off x="774418" y="9642404"/>
          <a:ext cx="14231902" cy="4760243"/>
        </a:xfrm>
        <a:prstGeom prst="rect">
          <a:avLst/>
        </a:prstGeom>
      </xdr:spPr>
    </xdr:pic>
    <xdr:clientData/>
  </xdr:twoCellAnchor>
  <xdr:oneCellAnchor>
    <xdr:from>
      <xdr:col>9</xdr:col>
      <xdr:colOff>556260</xdr:colOff>
      <xdr:row>0</xdr:row>
      <xdr:rowOff>83820</xdr:rowOff>
    </xdr:from>
    <xdr:ext cx="1737360" cy="1676988"/>
    <xdr:pic>
      <xdr:nvPicPr>
        <xdr:cNvPr id="8" name="image1.png">
          <a:extLst>
            <a:ext uri="{FF2B5EF4-FFF2-40B4-BE49-F238E27FC236}">
              <a16:creationId xmlns:a16="http://schemas.microsoft.com/office/drawing/2014/main" id="{A39357D3-7421-4A54-9657-CD1BD6D6E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4540" y="83820"/>
          <a:ext cx="1737360" cy="1676988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52</xdr:row>
      <xdr:rowOff>122609</xdr:rowOff>
    </xdr:from>
    <xdr:to>
      <xdr:col>14</xdr:col>
      <xdr:colOff>284136</xdr:colOff>
      <xdr:row>80</xdr:row>
      <xdr:rowOff>96779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3E9E7D1-D8CF-4FAF-A0DD-A10EBFA3B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861" t="34007" r="2110" b="10231"/>
        <a:stretch>
          <a:fillRect/>
        </a:stretch>
      </xdr:blipFill>
      <xdr:spPr>
        <a:xfrm>
          <a:off x="0" y="10120049"/>
          <a:ext cx="14274456" cy="5734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2EA3-B0CA-4FCC-AE15-77CF23F22440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54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4</v>
      </c>
      <c r="D4" s="8"/>
      <c r="E4" s="9" t="s">
        <v>5</v>
      </c>
      <c r="F4" s="12" t="s">
        <v>55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6</v>
      </c>
      <c r="C5" s="14">
        <v>1500</v>
      </c>
      <c r="D5" s="8" t="s">
        <v>7</v>
      </c>
      <c r="E5" s="15" t="s">
        <v>8</v>
      </c>
      <c r="F5" s="15" t="s">
        <v>9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10</v>
      </c>
      <c r="C7" s="18" t="s">
        <v>11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 t="s">
        <v>12</v>
      </c>
      <c r="D9" s="5"/>
      <c r="E9" s="5" t="s">
        <v>13</v>
      </c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14</v>
      </c>
      <c r="B10" s="22" t="s">
        <v>15</v>
      </c>
      <c r="C10" s="23"/>
      <c r="D10" s="24"/>
      <c r="E10" s="21" t="s">
        <v>16</v>
      </c>
      <c r="F10" s="22" t="s">
        <v>17</v>
      </c>
      <c r="G10" s="24"/>
      <c r="H10" s="25" t="s">
        <v>18</v>
      </c>
      <c r="I10" s="26"/>
      <c r="J10" s="26"/>
      <c r="K10" s="26"/>
      <c r="L10" s="27"/>
      <c r="M10" s="21" t="s">
        <v>19</v>
      </c>
      <c r="N10" s="28" t="s">
        <v>20</v>
      </c>
      <c r="O10" s="21" t="s">
        <v>21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22</v>
      </c>
      <c r="I11" s="34" t="s">
        <v>23</v>
      </c>
      <c r="J11" s="34" t="s">
        <v>24</v>
      </c>
      <c r="K11" s="35" t="s">
        <v>25</v>
      </c>
      <c r="L11" s="34" t="s">
        <v>26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27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28</v>
      </c>
      <c r="C13" s="26"/>
      <c r="D13" s="27"/>
      <c r="E13" s="7" t="s">
        <v>4</v>
      </c>
      <c r="F13" s="41">
        <v>1.51</v>
      </c>
      <c r="G13" s="39" t="s">
        <v>29</v>
      </c>
      <c r="H13" s="39">
        <v>1</v>
      </c>
      <c r="I13" s="39" t="s">
        <v>30</v>
      </c>
      <c r="J13" s="42">
        <v>65000</v>
      </c>
      <c r="K13" s="43" t="s">
        <v>31</v>
      </c>
      <c r="L13" s="44">
        <f t="shared" ref="L13:L15" si="0">IF(H13="","",(IF(K13="Local",(J13/H13),(J13/H13*1.3))))</f>
        <v>65000</v>
      </c>
      <c r="M13" s="45">
        <f>+F13*J13</f>
        <v>98150</v>
      </c>
      <c r="N13" s="46">
        <v>0.03</v>
      </c>
      <c r="O13" s="45">
        <f t="shared" ref="O13:O15" si="1">IF(M13="","",(M13*(1+N13)))</f>
        <v>101094.5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 t="s">
        <v>56</v>
      </c>
      <c r="C14" s="26"/>
      <c r="D14" s="27"/>
      <c r="E14" s="47"/>
      <c r="F14" s="48">
        <v>0</v>
      </c>
      <c r="G14" s="49" t="s">
        <v>29</v>
      </c>
      <c r="H14" s="49">
        <v>1</v>
      </c>
      <c r="I14" s="49" t="s">
        <v>30</v>
      </c>
      <c r="J14" s="50">
        <v>9500</v>
      </c>
      <c r="K14" s="48" t="s">
        <v>31</v>
      </c>
      <c r="L14" s="44">
        <f t="shared" si="0"/>
        <v>9500</v>
      </c>
      <c r="M14" s="45">
        <f>+F14*J14</f>
        <v>0</v>
      </c>
      <c r="N14" s="46">
        <v>0.03</v>
      </c>
      <c r="O14" s="45">
        <f t="shared" si="1"/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32</v>
      </c>
      <c r="H15" s="39">
        <v>1</v>
      </c>
      <c r="I15" s="39" t="s">
        <v>30</v>
      </c>
      <c r="J15" s="43">
        <v>0</v>
      </c>
      <c r="K15" s="43" t="s">
        <v>31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33</v>
      </c>
      <c r="O18" s="57">
        <f>SUM(O13:O16)</f>
        <v>101094.5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34</v>
      </c>
      <c r="C19" s="23"/>
      <c r="D19" s="24"/>
      <c r="E19" s="60"/>
      <c r="F19" s="61">
        <v>1</v>
      </c>
      <c r="G19" s="49" t="s">
        <v>35</v>
      </c>
      <c r="H19" s="62">
        <v>1</v>
      </c>
      <c r="I19" s="39" t="s">
        <v>30</v>
      </c>
      <c r="J19" s="63">
        <v>1000</v>
      </c>
      <c r="K19" s="48" t="s">
        <v>31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53</v>
      </c>
      <c r="C20" s="26"/>
      <c r="D20" s="27"/>
      <c r="E20" s="66"/>
      <c r="F20" s="67">
        <v>8</v>
      </c>
      <c r="G20" s="49" t="s">
        <v>35</v>
      </c>
      <c r="H20" s="49">
        <v>1</v>
      </c>
      <c r="I20" s="39" t="s">
        <v>30</v>
      </c>
      <c r="J20" s="49">
        <v>240</v>
      </c>
      <c r="K20" s="48" t="s">
        <v>31</v>
      </c>
      <c r="L20" s="68">
        <f t="shared" si="2"/>
        <v>240</v>
      </c>
      <c r="M20" s="45">
        <f t="shared" si="3"/>
        <v>1920</v>
      </c>
      <c r="N20" s="46">
        <v>0.03</v>
      </c>
      <c r="O20" s="45">
        <f t="shared" si="4"/>
        <v>1977.6000000000001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 t="s">
        <v>57</v>
      </c>
      <c r="C21" s="26"/>
      <c r="D21" s="27"/>
      <c r="E21" s="66"/>
      <c r="F21" s="67">
        <v>0.1</v>
      </c>
      <c r="G21" s="49" t="s">
        <v>36</v>
      </c>
      <c r="H21" s="49">
        <v>1</v>
      </c>
      <c r="I21" s="39" t="s">
        <v>30</v>
      </c>
      <c r="J21" s="49">
        <v>1000</v>
      </c>
      <c r="K21" s="48" t="s">
        <v>31</v>
      </c>
      <c r="L21" s="68">
        <f t="shared" si="2"/>
        <v>1000</v>
      </c>
      <c r="M21" s="45">
        <f t="shared" si="3"/>
        <v>100</v>
      </c>
      <c r="N21" s="46">
        <v>0.03</v>
      </c>
      <c r="O21" s="45">
        <f t="shared" si="4"/>
        <v>103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/>
      <c r="C22" s="26"/>
      <c r="D22" s="27"/>
      <c r="E22" s="66"/>
      <c r="F22" s="67"/>
      <c r="G22" s="49" t="s">
        <v>35</v>
      </c>
      <c r="H22" s="49">
        <v>1</v>
      </c>
      <c r="I22" s="39" t="s">
        <v>30</v>
      </c>
      <c r="J22" s="49">
        <v>0</v>
      </c>
      <c r="K22" s="48" t="s">
        <v>31</v>
      </c>
      <c r="L22" s="68">
        <f t="shared" si="2"/>
        <v>0</v>
      </c>
      <c r="M22" s="45" t="str">
        <f t="shared" si="3"/>
        <v/>
      </c>
      <c r="N22" s="46">
        <v>0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/>
      <c r="C23" s="26"/>
      <c r="D23" s="27"/>
      <c r="E23" s="66"/>
      <c r="F23" s="48"/>
      <c r="G23" s="49" t="s">
        <v>36</v>
      </c>
      <c r="H23" s="49">
        <v>1</v>
      </c>
      <c r="I23" s="39" t="s">
        <v>30</v>
      </c>
      <c r="J23" s="71">
        <v>0</v>
      </c>
      <c r="K23" s="48" t="s">
        <v>31</v>
      </c>
      <c r="L23" s="68">
        <f t="shared" si="2"/>
        <v>0</v>
      </c>
      <c r="M23" s="45" t="str">
        <f t="shared" si="3"/>
        <v/>
      </c>
      <c r="N23" s="46">
        <v>0</v>
      </c>
      <c r="O23" s="72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 t="s">
        <v>35</v>
      </c>
      <c r="H24" s="75">
        <v>0</v>
      </c>
      <c r="I24" s="39" t="s">
        <v>30</v>
      </c>
      <c r="J24" s="76">
        <v>0</v>
      </c>
      <c r="K24" s="48" t="s">
        <v>31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33</v>
      </c>
      <c r="O25" s="57">
        <f>SUM(O19:O24)</f>
        <v>3110.6000000000004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37</v>
      </c>
      <c r="C28" s="85"/>
      <c r="D28" s="86"/>
      <c r="E28" s="87"/>
      <c r="F28" s="88">
        <v>1</v>
      </c>
      <c r="G28" s="89" t="s">
        <v>35</v>
      </c>
      <c r="H28" s="89">
        <v>12</v>
      </c>
      <c r="I28" s="89" t="s">
        <v>30</v>
      </c>
      <c r="J28" s="90">
        <f>325*12</f>
        <v>3900</v>
      </c>
      <c r="K28" s="91" t="s">
        <v>31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38</v>
      </c>
      <c r="C29" s="85"/>
      <c r="D29" s="86"/>
      <c r="E29" s="98"/>
      <c r="F29" s="88">
        <v>1</v>
      </c>
      <c r="G29" s="89" t="s">
        <v>35</v>
      </c>
      <c r="H29" s="89">
        <v>12</v>
      </c>
      <c r="I29" s="89" t="s">
        <v>30</v>
      </c>
      <c r="J29" s="90">
        <v>600</v>
      </c>
      <c r="K29" s="91" t="s">
        <v>31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39</v>
      </c>
      <c r="C30" s="85"/>
      <c r="D30" s="86"/>
      <c r="E30" s="98"/>
      <c r="F30" s="91">
        <v>1</v>
      </c>
      <c r="G30" s="89" t="s">
        <v>35</v>
      </c>
      <c r="H30" s="89">
        <v>1</v>
      </c>
      <c r="I30" s="89" t="s">
        <v>30</v>
      </c>
      <c r="J30" s="90">
        <v>500</v>
      </c>
      <c r="K30" s="91" t="s">
        <v>31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40</v>
      </c>
      <c r="C31" s="85"/>
      <c r="D31" s="86"/>
      <c r="E31" s="102"/>
      <c r="F31" s="91">
        <v>1</v>
      </c>
      <c r="G31" s="103" t="s">
        <v>35</v>
      </c>
      <c r="H31" s="103">
        <v>1</v>
      </c>
      <c r="I31" s="89" t="s">
        <v>30</v>
      </c>
      <c r="J31" s="90">
        <v>275</v>
      </c>
      <c r="K31" s="91" t="s">
        <v>31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41</v>
      </c>
      <c r="C32" s="85"/>
      <c r="D32" s="86"/>
      <c r="E32" s="98"/>
      <c r="F32" s="91">
        <v>1</v>
      </c>
      <c r="G32" s="89" t="s">
        <v>35</v>
      </c>
      <c r="H32" s="89">
        <v>1</v>
      </c>
      <c r="I32" s="89" t="s">
        <v>30</v>
      </c>
      <c r="J32" s="90">
        <v>250</v>
      </c>
      <c r="K32" s="91" t="s">
        <v>31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42</v>
      </c>
      <c r="C33" s="85"/>
      <c r="D33" s="86"/>
      <c r="E33" s="98"/>
      <c r="F33" s="91">
        <v>1</v>
      </c>
      <c r="G33" s="89" t="s">
        <v>35</v>
      </c>
      <c r="H33" s="89">
        <v>1</v>
      </c>
      <c r="I33" s="89" t="s">
        <v>30</v>
      </c>
      <c r="J33" s="90">
        <v>25</v>
      </c>
      <c r="K33" s="91" t="s">
        <v>31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43</v>
      </c>
      <c r="C34" s="85"/>
      <c r="D34" s="86"/>
      <c r="E34" s="106"/>
      <c r="F34" s="88">
        <v>1</v>
      </c>
      <c r="G34" s="89" t="s">
        <v>35</v>
      </c>
      <c r="H34" s="107">
        <v>1</v>
      </c>
      <c r="I34" s="89" t="s">
        <v>30</v>
      </c>
      <c r="J34" s="90">
        <v>650</v>
      </c>
      <c r="K34" s="91" t="s">
        <v>31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44</v>
      </c>
      <c r="C35" s="85"/>
      <c r="D35" s="86"/>
      <c r="E35" s="106"/>
      <c r="F35" s="88">
        <v>1</v>
      </c>
      <c r="G35" s="89" t="s">
        <v>35</v>
      </c>
      <c r="H35" s="107">
        <v>1</v>
      </c>
      <c r="I35" s="89" t="s">
        <v>30</v>
      </c>
      <c r="J35" s="90">
        <v>750</v>
      </c>
      <c r="K35" s="91" t="s">
        <v>31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33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45</v>
      </c>
      <c r="C39" s="26"/>
      <c r="D39" s="27"/>
      <c r="E39" s="38"/>
      <c r="F39" s="39">
        <v>1</v>
      </c>
      <c r="G39" s="49" t="s">
        <v>35</v>
      </c>
      <c r="H39" s="39">
        <v>1</v>
      </c>
      <c r="I39" s="39" t="s">
        <v>30</v>
      </c>
      <c r="J39" s="118">
        <v>0</v>
      </c>
      <c r="K39" s="48" t="s">
        <v>31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46</v>
      </c>
      <c r="C40" s="26"/>
      <c r="D40" s="27"/>
      <c r="E40" s="38"/>
      <c r="F40" s="39">
        <v>1</v>
      </c>
      <c r="G40" s="49" t="s">
        <v>35</v>
      </c>
      <c r="H40" s="39">
        <v>1</v>
      </c>
      <c r="I40" s="39" t="s">
        <v>30</v>
      </c>
      <c r="J40" s="118">
        <v>0</v>
      </c>
      <c r="K40" s="48" t="s">
        <v>31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47</v>
      </c>
      <c r="C41" s="120">
        <f>F3</f>
        <v>0</v>
      </c>
      <c r="D41" s="27"/>
      <c r="E41" s="38"/>
      <c r="F41" s="121">
        <v>0</v>
      </c>
      <c r="G41" s="49" t="s">
        <v>35</v>
      </c>
      <c r="H41" s="39">
        <v>1</v>
      </c>
      <c r="I41" s="39" t="s">
        <v>30</v>
      </c>
      <c r="J41" s="118">
        <v>0</v>
      </c>
      <c r="K41" s="48" t="s">
        <v>31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33</v>
      </c>
      <c r="O42" s="122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48</v>
      </c>
      <c r="C43" s="26"/>
      <c r="D43" s="27"/>
      <c r="E43" s="38"/>
      <c r="F43" s="39">
        <v>1</v>
      </c>
      <c r="G43" s="49" t="s">
        <v>35</v>
      </c>
      <c r="H43" s="39">
        <v>1</v>
      </c>
      <c r="I43" s="39" t="s">
        <v>30</v>
      </c>
      <c r="J43" s="118">
        <v>0</v>
      </c>
      <c r="K43" s="48" t="s">
        <v>31</v>
      </c>
      <c r="L43" s="123">
        <v>22000</v>
      </c>
      <c r="M43" s="45">
        <f t="shared" ref="M43:M44" si="10">IF(F43="","",(IF(I43="USD",(L43*$F$7*F43),(L43*F43))))</f>
        <v>22000</v>
      </c>
      <c r="N43" s="124">
        <v>0</v>
      </c>
      <c r="O43" s="125">
        <f t="shared" ref="O43:O44" si="11">IF(M43="","",(M43*(1+N43)))</f>
        <v>22000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49</v>
      </c>
      <c r="C44" s="26"/>
      <c r="D44" s="27"/>
      <c r="E44" s="38"/>
      <c r="F44" s="39">
        <v>1</v>
      </c>
      <c r="G44" s="49" t="s">
        <v>35</v>
      </c>
      <c r="H44" s="39">
        <v>1</v>
      </c>
      <c r="I44" s="39" t="s">
        <v>30</v>
      </c>
      <c r="J44" s="118">
        <v>0</v>
      </c>
      <c r="K44" s="48" t="s">
        <v>31</v>
      </c>
      <c r="L44" s="44">
        <v>2000</v>
      </c>
      <c r="M44" s="45">
        <f t="shared" si="10"/>
        <v>2000</v>
      </c>
      <c r="N44" s="46">
        <v>0</v>
      </c>
      <c r="O44" s="125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6"/>
      <c r="C45" s="126"/>
      <c r="D45" s="126"/>
      <c r="E45" s="5"/>
      <c r="F45" s="4"/>
      <c r="G45" s="4"/>
      <c r="H45" s="4"/>
      <c r="I45" s="4"/>
      <c r="J45" s="127"/>
      <c r="K45" s="4"/>
      <c r="L45" s="54"/>
      <c r="M45" s="55"/>
      <c r="N45" s="56" t="s">
        <v>33</v>
      </c>
      <c r="O45" s="122">
        <f>SUM(O43:O44)</f>
        <v>24000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50</v>
      </c>
      <c r="O46" s="128">
        <f>+O18+O25+O38+O42+O45</f>
        <v>130045.71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9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51</v>
      </c>
      <c r="N47" s="46">
        <v>0.05</v>
      </c>
      <c r="O47" s="130">
        <f>+O46*N47</f>
        <v>6502.2855000000009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52</v>
      </c>
      <c r="N48" s="10"/>
      <c r="O48" s="131">
        <f>SUM(O46:O47)</f>
        <v>136547.99550000002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2">
        <v>130000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>
        <v>136500</v>
      </c>
      <c r="P50" s="3" t="s">
        <v>58</v>
      </c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2026-06-16T13:03:58Z</dcterms:created>
  <dcterms:modified xsi:type="dcterms:W3CDTF">2026-06-16T13:05:30Z</dcterms:modified>
</cp:coreProperties>
</file>