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H\"/>
    </mc:Choice>
  </mc:AlternateContent>
  <xr:revisionPtr revIDLastSave="0" documentId="8_{4BC96E87-68BA-4747-85A0-E41940DD5C9D}" xr6:coauthVersionLast="47" xr6:coauthVersionMax="47" xr10:uidLastSave="{00000000-0000-0000-0000-000000000000}"/>
  <bookViews>
    <workbookView xWindow="-108" yWindow="-108" windowWidth="23256" windowHeight="12456" xr2:uid="{07867EA8-E829-45A3-8746-85A57B12C85A}"/>
  </bookViews>
  <sheets>
    <sheet name="8RJKCB26H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M45" i="1"/>
  <c r="M44" i="1"/>
  <c r="O44" i="1" s="1"/>
  <c r="O46" i="1" s="1"/>
  <c r="L44" i="1"/>
  <c r="M42" i="1"/>
  <c r="O42" i="1" s="1"/>
  <c r="C42" i="1"/>
  <c r="L41" i="1"/>
  <c r="M41" i="1" s="1"/>
  <c r="O41" i="1" s="1"/>
  <c r="L40" i="1"/>
  <c r="M40" i="1" s="1"/>
  <c r="O40" i="1" s="1"/>
  <c r="O43" i="1" s="1"/>
  <c r="O37" i="1"/>
  <c r="M37" i="1"/>
  <c r="M36" i="1"/>
  <c r="O36" i="1" s="1"/>
  <c r="M35" i="1"/>
  <c r="O35" i="1" s="1"/>
  <c r="M34" i="1"/>
  <c r="O34" i="1" s="1"/>
  <c r="O33" i="1"/>
  <c r="M33" i="1"/>
  <c r="M32" i="1"/>
  <c r="O32" i="1" s="1"/>
  <c r="M31" i="1"/>
  <c r="O31" i="1" s="1"/>
  <c r="M30" i="1"/>
  <c r="O30" i="1" s="1"/>
  <c r="O29" i="1"/>
  <c r="M29" i="1"/>
  <c r="L28" i="1"/>
  <c r="O27" i="1"/>
  <c r="M27" i="1"/>
  <c r="L27" i="1"/>
  <c r="M26" i="1"/>
  <c r="O25" i="1"/>
  <c r="M25" i="1"/>
  <c r="M24" i="1"/>
  <c r="O24" i="1" s="1"/>
  <c r="L23" i="1"/>
  <c r="M23" i="1" s="1"/>
  <c r="O23" i="1" s="1"/>
  <c r="M22" i="1"/>
  <c r="O22" i="1" s="1"/>
  <c r="L22" i="1"/>
  <c r="M21" i="1"/>
  <c r="O21" i="1" s="1"/>
  <c r="L21" i="1"/>
  <c r="L20" i="1"/>
  <c r="M20" i="1" s="1"/>
  <c r="O20" i="1" s="1"/>
  <c r="L19" i="1"/>
  <c r="M19" i="1" s="1"/>
  <c r="O19" i="1" s="1"/>
  <c r="M17" i="1"/>
  <c r="O17" i="1" s="1"/>
  <c r="M15" i="1"/>
  <c r="O15" i="1" s="1"/>
  <c r="L15" i="1"/>
  <c r="M14" i="1"/>
  <c r="O14" i="1" s="1"/>
  <c r="L14" i="1"/>
  <c r="M13" i="1"/>
  <c r="O13" i="1" s="1"/>
  <c r="L13" i="1"/>
  <c r="O26" i="1" l="1"/>
  <c r="O39" i="1"/>
  <c r="O18" i="1"/>
  <c r="O47" i="1" l="1"/>
  <c r="O48" i="1" l="1"/>
  <c r="O49" i="1" s="1"/>
</calcChain>
</file>

<file path=xl/sharedStrings.xml><?xml version="1.0" encoding="utf-8"?>
<sst xmlns="http://schemas.openxmlformats.org/spreadsheetml/2006/main" count="131" uniqueCount="64">
  <si>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</si>
  <si>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</si>
  <si>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</si>
  <si>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</si>
  <si>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</si>
  <si>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</si>
  <si>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</si>
  <si>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</si>
  <si>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</si>
  <si>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</si>
  <si>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</si>
  <si>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</si>
  <si>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</si>
  <si>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</si>
  <si>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</si>
  <si>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</si>
  <si>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</si>
  <si>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</si>
  <si>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</si>
  <si>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</si>
  <si>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</si>
  <si>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</si>
  <si>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</si>
  <si>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</si>
  <si>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</si>
  <si>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</si>
  <si>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</si>
  <si>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set</t>
  </si>
  <si>
    <t>TOTAL =</t>
  </si>
  <si>
    <t>Benang</t>
  </si>
  <si>
    <t>Pcs</t>
  </si>
  <si>
    <t>INTERLINING</t>
  </si>
  <si>
    <t>YARD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</si>
  <si>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</si>
  <si>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</si>
  <si>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</si>
  <si>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</si>
  <si>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</si>
  <si>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</si>
  <si>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</si>
  <si>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</si>
  <si>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</si>
  <si>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</si>
  <si>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</si>
  <si>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</si>
  <si>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</si>
  <si>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</si>
  <si>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</si>
  <si>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</si>
  <si>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8RJKCB26H027</t>
  </si>
  <si>
    <t>BEIGE</t>
  </si>
  <si>
    <t>BUBBLE JACKET</t>
  </si>
  <si>
    <t>61 CTTN 35 NYLON 4 SPANDEK, 107*71/21S,CW 56" 190 GSM</t>
  </si>
  <si>
    <t>etd 6 juni</t>
  </si>
  <si>
    <t>mid july</t>
  </si>
  <si>
    <t>gpml  end august</t>
  </si>
  <si>
    <t>mill : Bukatex</t>
  </si>
  <si>
    <t>KSCN044-1 61 CTTN 35 NYLON 4 SPANDEK, 107*71/21S,CW 56" 190 GSM</t>
  </si>
  <si>
    <t>mtr</t>
  </si>
  <si>
    <t>EROMELIA LINING</t>
  </si>
  <si>
    <t>SW-2542 30L</t>
  </si>
  <si>
    <t>SW-2542 22L</t>
  </si>
  <si>
    <t>ELASTIC BAND 1 CM</t>
  </si>
  <si>
    <t>sgb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</si>
</sst>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0"/>
      <color theme="3"/>
      <name val="Comic Sans MS"/>
      <family val="4"/>
    </font>
    <font>
      <sz val="10"/>
      <color theme="3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3"/>
      <name val="Times New Roman"/>
      <family val="1"/>
    </font>
    <font>
      <u/>
      <sz val="10"/>
      <color rgb="FF000000"/>
      <name val="Comic Sans MS"/>
      <family val="4"/>
    </font>
    <font>
      <b/>
      <sz val="10"/>
      <color theme="1"/>
      <name val="Microsoft YaHe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13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10" fillId="2" borderId="12" xfId="0" applyNumberFormat="1" applyFont="1" applyFill="1" applyBorder="1" applyAlignment="1">
      <alignment horizontal="center"/>
    </xf>
    <xf numFmtId="43" fontId="11" fillId="2" borderId="12" xfId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2" fillId="2" borderId="12" xfId="0" applyFont="1" applyFill="1" applyBorder="1"/>
    <xf numFmtId="165" fontId="9" fillId="2" borderId="12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4" fontId="9" fillId="2" borderId="12" xfId="0" applyNumberFormat="1" applyFont="1" applyFill="1" applyBorder="1" applyAlignment="1">
      <alignment horizontal="center"/>
    </xf>
    <xf numFmtId="166" fontId="9" fillId="2" borderId="12" xfId="0" applyNumberFormat="1" applyFont="1" applyFill="1" applyBorder="1"/>
    <xf numFmtId="1" fontId="13" fillId="2" borderId="5" xfId="0" applyNumberFormat="1" applyFont="1" applyFill="1" applyBorder="1"/>
    <xf numFmtId="0" fontId="14" fillId="2" borderId="12" xfId="0" applyFont="1" applyFill="1" applyBorder="1"/>
    <xf numFmtId="0" fontId="14" fillId="2" borderId="12" xfId="0" applyFont="1" applyFill="1" applyBorder="1" applyAlignment="1">
      <alignment horizontal="center"/>
    </xf>
    <xf numFmtId="167" fontId="15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7" fillId="0" borderId="6" xfId="2" applyFont="1" applyBorder="1"/>
    <xf numFmtId="0" fontId="17" fillId="0" borderId="7" xfId="2" applyFont="1" applyBorder="1"/>
    <xf numFmtId="0" fontId="9" fillId="2" borderId="12" xfId="2" applyFont="1" applyFill="1" applyBorder="1"/>
    <xf numFmtId="2" fontId="18" fillId="2" borderId="12" xfId="2" applyNumberFormat="1" applyFont="1" applyFill="1" applyBorder="1" applyAlignment="1">
      <alignment horizontal="center"/>
    </xf>
    <xf numFmtId="0" fontId="18" fillId="2" borderId="12" xfId="2" applyFont="1" applyFill="1" applyBorder="1" applyAlignment="1">
      <alignment horizontal="center"/>
    </xf>
    <xf numFmtId="168" fontId="18" fillId="2" borderId="12" xfId="2" applyNumberFormat="1" applyFont="1" applyFill="1" applyBorder="1" applyAlignment="1">
      <alignment horizontal="center"/>
    </xf>
    <xf numFmtId="165" fontId="18" fillId="2" borderId="12" xfId="2" applyNumberFormat="1" applyFont="1" applyFill="1" applyBorder="1" applyAlignment="1">
      <alignment horizontal="center"/>
    </xf>
    <xf numFmtId="168" fontId="18" fillId="2" borderId="7" xfId="2" applyNumberFormat="1" applyFont="1" applyFill="1" applyBorder="1"/>
    <xf numFmtId="166" fontId="18" fillId="2" borderId="12" xfId="2" applyNumberFormat="1" applyFont="1" applyFill="1" applyBorder="1"/>
    <xf numFmtId="9" fontId="18" fillId="2" borderId="12" xfId="0" applyNumberFormat="1" applyFont="1" applyFill="1" applyBorder="1" applyAlignment="1">
      <alignment horizontal="center"/>
    </xf>
    <xf numFmtId="166" fontId="18" fillId="2" borderId="12" xfId="0" applyNumberFormat="1" applyFont="1" applyFill="1" applyBorder="1"/>
    <xf numFmtId="0" fontId="18" fillId="0" borderId="0" xfId="0" applyFont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8" fontId="18" fillId="2" borderId="12" xfId="2" applyNumberFormat="1" applyFont="1" applyFill="1" applyBorder="1"/>
    <xf numFmtId="0" fontId="11" fillId="0" borderId="5" xfId="2" applyFont="1" applyBorder="1"/>
    <xf numFmtId="0" fontId="14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2" fontId="18" fillId="2" borderId="12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/>
    <xf numFmtId="0" fontId="20" fillId="2" borderId="12" xfId="0" applyFont="1" applyFill="1" applyBorder="1" applyAlignment="1">
      <alignment horizontal="left"/>
    </xf>
    <xf numFmtId="165" fontId="22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166" fontId="2" fillId="3" borderId="0" xfId="0" applyNumberFormat="1" applyFont="1" applyFill="1"/>
    <xf numFmtId="9" fontId="10" fillId="2" borderId="12" xfId="0" applyNumberFormat="1" applyFont="1" applyFill="1" applyBorder="1" applyAlignment="1">
      <alignment horizontal="center"/>
    </xf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4" fillId="2" borderId="0" xfId="0" applyFont="1" applyFill="1" applyAlignment="1">
      <alignment horizontal="left"/>
    </xf>
    <xf numFmtId="0" fontId="24" fillId="5" borderId="0" xfId="0" applyFont="1" applyFill="1"/>
  </cellXfs>
  <cellStyles count="3">
    <cellStyle name="Comma" xfId="1" builtinId="3"/>
    <cellStyle name="Normal" xfId="0" builtinId="0"/>
    <cellStyle name="Normal 2" xfId="2" xr:uid="{66DF7E52-9E64-41B7-B005-3EED6FB948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8397</xdr:colOff>
      <xdr:row>0</xdr:row>
      <xdr:rowOff>0</xdr:rowOff>
    </xdr:from>
    <xdr:to>
      <xdr:col>12</xdr:col>
      <xdr:colOff>687197</xdr:colOff>
      <xdr:row>8</xdr:row>
      <xdr:rowOff>121920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DE71317-E602-454B-BBC9-F98FC8F9C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628" t="31782" r="54077" b="24583"/>
        <a:stretch>
          <a:fillRect/>
        </a:stretch>
      </xdr:blipFill>
      <xdr:spPr>
        <a:xfrm>
          <a:off x="10927857" y="0"/>
          <a:ext cx="1692260" cy="1783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B2-F559-415A-BA8F-3387AF8F3D0D}">
  <dimension ref="A1:Z1002"/>
  <sheetViews>
    <sheetView tabSelected="1" workbookViewId="0">
      <selection activeCell="C39" sqref="C39"/>
    </sheetView>
  </sheetViews>
  <sheetFormatPr defaultColWidth="15.88671875" defaultRowHeight="15" customHeight="1" x14ac:dyDescent="0.3"/>
  <cols>
    <col min="1" max="1" width="8" customWidth="1"/>
    <col min="2" max="2" width="28.5546875" customWidth="1"/>
    <col min="3" max="3" width="24.77734375" customWidth="1"/>
    <col min="4" max="4" width="10" customWidth="1"/>
    <col min="5" max="5" width="22.5546875" customWidth="1"/>
    <col min="6" max="6" width="11.33203125" customWidth="1"/>
    <col min="7" max="7" width="9.109375" customWidth="1"/>
    <col min="8" max="8" width="8.109375" customWidth="1"/>
    <col min="9" max="9" width="10.21875" customWidth="1"/>
    <col min="10" max="10" width="14.6640625" customWidth="1"/>
    <col min="11" max="11" width="11.88671875" customWidth="1"/>
    <col min="12" max="12" width="14.77734375" customWidth="1"/>
    <col min="13" max="13" width="20.21875" customWidth="1"/>
    <col min="14" max="14" width="9.77734375" customWidth="1"/>
    <col min="15" max="15" width="19.664062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50</v>
      </c>
      <c r="D4" s="8"/>
      <c r="E4" s="9" t="s">
        <v>4</v>
      </c>
      <c r="F4" s="12" t="s">
        <v>51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800</v>
      </c>
      <c r="D5" s="8" t="s">
        <v>6</v>
      </c>
      <c r="E5" s="15" t="s">
        <v>7</v>
      </c>
      <c r="F5" s="15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 t="s">
        <v>53</v>
      </c>
      <c r="F9" s="4" t="s">
        <v>54</v>
      </c>
      <c r="G9" s="131" t="s">
        <v>55</v>
      </c>
      <c r="H9" s="4"/>
      <c r="I9" s="4" t="s">
        <v>56</v>
      </c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57</v>
      </c>
      <c r="C13" s="26"/>
      <c r="D13" s="27"/>
      <c r="E13" s="38" t="s">
        <v>50</v>
      </c>
      <c r="F13" s="41">
        <v>1.52</v>
      </c>
      <c r="G13" s="39" t="s">
        <v>58</v>
      </c>
      <c r="H13" s="39">
        <v>1</v>
      </c>
      <c r="I13" s="39" t="s">
        <v>25</v>
      </c>
      <c r="J13" s="42">
        <v>53313</v>
      </c>
      <c r="K13" s="43" t="s">
        <v>26</v>
      </c>
      <c r="L13" s="44">
        <f t="shared" ref="L13:L15" si="0">IF(H13="","",(IF(K13="Local",(J13/H13),(J13/H13*1.3))))</f>
        <v>53313</v>
      </c>
      <c r="M13" s="45">
        <f>+F13*J13</f>
        <v>81035.759999999995</v>
      </c>
      <c r="N13" s="46">
        <v>0.03</v>
      </c>
      <c r="O13" s="45">
        <f t="shared" ref="O13:O15" si="1">IF(M13="","",(M13*(1+N13)))</f>
        <v>83466.832800000004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39">
        <v>2</v>
      </c>
      <c r="B14" s="40" t="s">
        <v>59</v>
      </c>
      <c r="C14" s="26"/>
      <c r="D14" s="27"/>
      <c r="E14" s="47"/>
      <c r="F14" s="41">
        <v>1.65</v>
      </c>
      <c r="G14" s="49" t="s">
        <v>24</v>
      </c>
      <c r="H14" s="49">
        <v>1</v>
      </c>
      <c r="I14" s="49" t="s">
        <v>25</v>
      </c>
      <c r="J14" s="50">
        <v>15500</v>
      </c>
      <c r="K14" s="48" t="s">
        <v>26</v>
      </c>
      <c r="L14" s="44">
        <f t="shared" si="0"/>
        <v>15500</v>
      </c>
      <c r="M14" s="45">
        <f>+F14*J14</f>
        <v>25575</v>
      </c>
      <c r="N14" s="46">
        <v>0.03</v>
      </c>
      <c r="O14" s="45">
        <f t="shared" si="1"/>
        <v>26342.25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/>
      <c r="C15" s="26"/>
      <c r="D15" s="27"/>
      <c r="E15" s="38"/>
      <c r="F15" s="51">
        <v>0</v>
      </c>
      <c r="G15" s="39" t="s">
        <v>27</v>
      </c>
      <c r="H15" s="39">
        <v>1</v>
      </c>
      <c r="I15" s="39" t="s">
        <v>25</v>
      </c>
      <c r="J15" s="43">
        <v>0</v>
      </c>
      <c r="K15" s="43" t="s">
        <v>26</v>
      </c>
      <c r="L15" s="44">
        <f t="shared" si="0"/>
        <v>0</v>
      </c>
      <c r="M15" s="45">
        <f>+F15*J15</f>
        <v>0</v>
      </c>
      <c r="N15" s="46">
        <v>0.03</v>
      </c>
      <c r="O15" s="45">
        <f t="shared" si="1"/>
        <v>0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51"/>
      <c r="G16" s="39"/>
      <c r="H16" s="39"/>
      <c r="I16" s="39"/>
      <c r="J16" s="43"/>
      <c r="K16" s="43"/>
      <c r="L16" s="44"/>
      <c r="M16" s="45"/>
      <c r="N16" s="46"/>
      <c r="O16" s="45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52"/>
      <c r="C17" s="26"/>
      <c r="D17" s="27"/>
      <c r="E17" s="38"/>
      <c r="F17" s="39"/>
      <c r="G17" s="39"/>
      <c r="H17" s="39"/>
      <c r="I17" s="39"/>
      <c r="J17" s="43"/>
      <c r="K17" s="43"/>
      <c r="L17" s="44"/>
      <c r="M17" s="45" t="e">
        <f>#N/A</f>
        <v>#N/A</v>
      </c>
      <c r="N17" s="46"/>
      <c r="O17" s="45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3"/>
      <c r="K18" s="53"/>
      <c r="L18" s="54"/>
      <c r="M18" s="55"/>
      <c r="N18" s="56" t="s">
        <v>28</v>
      </c>
      <c r="O18" s="57">
        <f>SUM(O13:O16)</f>
        <v>109809.0828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8">
        <v>1</v>
      </c>
      <c r="B19" s="59" t="s">
        <v>29</v>
      </c>
      <c r="C19" s="23"/>
      <c r="D19" s="24"/>
      <c r="E19" s="60"/>
      <c r="F19" s="61">
        <v>1</v>
      </c>
      <c r="G19" s="49" t="s">
        <v>30</v>
      </c>
      <c r="H19" s="62">
        <v>1</v>
      </c>
      <c r="I19" s="39" t="s">
        <v>25</v>
      </c>
      <c r="J19" s="63">
        <v>1500</v>
      </c>
      <c r="K19" s="48" t="s">
        <v>26</v>
      </c>
      <c r="L19" s="44">
        <f t="shared" ref="L19:L28" si="2">IF(H19="","",(IF(K19="Local",(J19/H19),(J19/H19*1.3))))</f>
        <v>1500</v>
      </c>
      <c r="M19" s="45">
        <f t="shared" ref="M19:M27" si="3">IF(F19="","",(IF(I19="USD",(L19*$F$7*F19),(L19*F19))))</f>
        <v>1500</v>
      </c>
      <c r="N19" s="46">
        <v>0.03</v>
      </c>
      <c r="O19" s="45">
        <f t="shared" ref="O19:O25" si="4">IF(M19="","",(M19*(1+N19)))</f>
        <v>1545</v>
      </c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</row>
    <row r="20" spans="1:26" ht="16.5" customHeight="1" x14ac:dyDescent="0.4">
      <c r="A20" s="58">
        <v>2</v>
      </c>
      <c r="B20" s="65" t="s">
        <v>60</v>
      </c>
      <c r="C20" s="26"/>
      <c r="D20" s="27"/>
      <c r="E20" s="66"/>
      <c r="F20" s="67">
        <v>7</v>
      </c>
      <c r="G20" s="49" t="s">
        <v>30</v>
      </c>
      <c r="H20" s="49">
        <v>1</v>
      </c>
      <c r="I20" s="39" t="s">
        <v>25</v>
      </c>
      <c r="J20" s="49">
        <v>320</v>
      </c>
      <c r="K20" s="48" t="s">
        <v>26</v>
      </c>
      <c r="L20" s="68">
        <f t="shared" si="2"/>
        <v>320</v>
      </c>
      <c r="M20" s="45">
        <f t="shared" si="3"/>
        <v>2240</v>
      </c>
      <c r="N20" s="46">
        <v>0.03</v>
      </c>
      <c r="O20" s="45">
        <f t="shared" si="4"/>
        <v>2307.2000000000003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">
      <c r="A21" s="58">
        <v>2</v>
      </c>
      <c r="B21" s="65" t="s">
        <v>61</v>
      </c>
      <c r="C21" s="26"/>
      <c r="D21" s="27"/>
      <c r="E21" s="66"/>
      <c r="F21" s="67">
        <v>7</v>
      </c>
      <c r="G21" s="49" t="s">
        <v>30</v>
      </c>
      <c r="H21" s="49">
        <v>1</v>
      </c>
      <c r="I21" s="39" t="s">
        <v>25</v>
      </c>
      <c r="J21" s="49">
        <v>240</v>
      </c>
      <c r="K21" s="48" t="s">
        <v>26</v>
      </c>
      <c r="L21" s="68">
        <f t="shared" si="2"/>
        <v>240</v>
      </c>
      <c r="M21" s="45">
        <f t="shared" si="3"/>
        <v>1680</v>
      </c>
      <c r="N21" s="46">
        <v>0.03</v>
      </c>
      <c r="O21" s="45">
        <f t="shared" si="4"/>
        <v>1730.4</v>
      </c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45">
      <c r="A22" s="58">
        <v>3</v>
      </c>
      <c r="B22" s="65" t="s">
        <v>31</v>
      </c>
      <c r="C22" s="26"/>
      <c r="D22" s="27"/>
      <c r="E22" s="66"/>
      <c r="F22" s="67">
        <v>0.2</v>
      </c>
      <c r="G22" s="49" t="s">
        <v>32</v>
      </c>
      <c r="H22" s="49">
        <v>1</v>
      </c>
      <c r="I22" s="39" t="s">
        <v>25</v>
      </c>
      <c r="J22" s="49">
        <v>15000</v>
      </c>
      <c r="K22" s="48" t="s">
        <v>26</v>
      </c>
      <c r="L22" s="68">
        <f t="shared" si="2"/>
        <v>15000</v>
      </c>
      <c r="M22" s="45">
        <f t="shared" si="3"/>
        <v>3000</v>
      </c>
      <c r="N22" s="46">
        <v>0.03</v>
      </c>
      <c r="O22" s="45">
        <f t="shared" si="4"/>
        <v>3090</v>
      </c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ht="16.5" customHeight="1" x14ac:dyDescent="0.4">
      <c r="A23" s="69">
        <v>4</v>
      </c>
      <c r="B23" s="65" t="s">
        <v>62</v>
      </c>
      <c r="C23" s="26"/>
      <c r="D23" s="27"/>
      <c r="E23" s="66"/>
      <c r="F23" s="67">
        <v>1.25</v>
      </c>
      <c r="G23" s="49" t="s">
        <v>58</v>
      </c>
      <c r="H23" s="49">
        <v>1</v>
      </c>
      <c r="I23" s="39" t="s">
        <v>25</v>
      </c>
      <c r="J23" s="49">
        <v>2000</v>
      </c>
      <c r="K23" s="48" t="s">
        <v>26</v>
      </c>
      <c r="L23" s="44">
        <f t="shared" si="2"/>
        <v>2000</v>
      </c>
      <c r="M23" s="45">
        <f t="shared" si="3"/>
        <v>2500</v>
      </c>
      <c r="N23" s="46">
        <v>0.03</v>
      </c>
      <c r="O23" s="45">
        <f t="shared" si="4"/>
        <v>2575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6"/>
      <c r="F24" s="48"/>
      <c r="G24" s="49" t="s">
        <v>30</v>
      </c>
      <c r="H24" s="49">
        <v>0</v>
      </c>
      <c r="I24" s="39" t="s">
        <v>25</v>
      </c>
      <c r="J24" s="71">
        <v>0</v>
      </c>
      <c r="K24" s="48" t="s">
        <v>26</v>
      </c>
      <c r="L24" s="44"/>
      <c r="M24" s="72" t="str">
        <f t="shared" si="3"/>
        <v/>
      </c>
      <c r="N24" s="46">
        <v>0</v>
      </c>
      <c r="O24" s="72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3"/>
      <c r="C25" s="26"/>
      <c r="D25" s="27"/>
      <c r="E25" s="74"/>
      <c r="F25" s="48"/>
      <c r="G25" s="49" t="s">
        <v>30</v>
      </c>
      <c r="H25" s="75">
        <v>0</v>
      </c>
      <c r="I25" s="39" t="s">
        <v>25</v>
      </c>
      <c r="J25" s="76">
        <v>0</v>
      </c>
      <c r="K25" s="48" t="s">
        <v>26</v>
      </c>
      <c r="L25" s="44"/>
      <c r="M25" s="45" t="str">
        <f t="shared" si="3"/>
        <v/>
      </c>
      <c r="N25" s="46">
        <v>0</v>
      </c>
      <c r="O25" s="45" t="str">
        <f t="shared" si="4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7"/>
      <c r="C26" s="32"/>
      <c r="D26" s="33"/>
      <c r="E26" s="78"/>
      <c r="F26" s="79"/>
      <c r="G26" s="80"/>
      <c r="H26" s="80">
        <v>0</v>
      </c>
      <c r="I26" s="80"/>
      <c r="J26" s="81"/>
      <c r="K26" s="81"/>
      <c r="L26" s="44"/>
      <c r="M26" s="45" t="str">
        <f t="shared" si="3"/>
        <v/>
      </c>
      <c r="N26" s="56" t="s">
        <v>28</v>
      </c>
      <c r="O26" s="57">
        <f>SUM(O19:O25)</f>
        <v>11247.6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52"/>
      <c r="C27" s="26"/>
      <c r="D27" s="27"/>
      <c r="E27" s="38"/>
      <c r="F27" s="51"/>
      <c r="G27" s="39"/>
      <c r="H27" s="39"/>
      <c r="I27" s="39"/>
      <c r="J27" s="43"/>
      <c r="K27" s="43"/>
      <c r="L27" s="44" t="str">
        <f t="shared" si="2"/>
        <v/>
      </c>
      <c r="M27" s="45" t="str">
        <f t="shared" si="3"/>
        <v/>
      </c>
      <c r="N27" s="46"/>
      <c r="O27" s="45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53"/>
      <c r="G28" s="4"/>
      <c r="H28" s="4"/>
      <c r="I28" s="4"/>
      <c r="J28" s="53"/>
      <c r="K28" s="53"/>
      <c r="L28" s="44" t="str">
        <f t="shared" si="2"/>
        <v/>
      </c>
      <c r="M28" s="55"/>
      <c r="N28" s="82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3">
        <v>1</v>
      </c>
      <c r="B29" s="84" t="s">
        <v>33</v>
      </c>
      <c r="C29" s="85"/>
      <c r="D29" s="86"/>
      <c r="E29" s="87"/>
      <c r="F29" s="88">
        <v>1</v>
      </c>
      <c r="G29" s="89" t="s">
        <v>30</v>
      </c>
      <c r="H29" s="89">
        <v>12</v>
      </c>
      <c r="I29" s="89" t="s">
        <v>25</v>
      </c>
      <c r="J29" s="90">
        <v>1500</v>
      </c>
      <c r="K29" s="91" t="s">
        <v>26</v>
      </c>
      <c r="L29" s="92">
        <v>325</v>
      </c>
      <c r="M29" s="93">
        <f t="shared" ref="M29:M36" si="5">IF(F29="","",(IF(I29="USD",(L29*$F$7*F29),(L29*F29))))</f>
        <v>325</v>
      </c>
      <c r="N29" s="94">
        <v>0.03</v>
      </c>
      <c r="O29" s="95">
        <f t="shared" ref="O29:O33" si="6">IF(M29="","",(M29*(1+N29)))</f>
        <v>334.75</v>
      </c>
      <c r="P29" s="96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3">
        <v>2</v>
      </c>
      <c r="B30" s="97" t="s">
        <v>34</v>
      </c>
      <c r="C30" s="85"/>
      <c r="D30" s="86"/>
      <c r="E30" s="98"/>
      <c r="F30" s="88">
        <v>1</v>
      </c>
      <c r="G30" s="89" t="s">
        <v>30</v>
      </c>
      <c r="H30" s="89">
        <v>12</v>
      </c>
      <c r="I30" s="89" t="s">
        <v>25</v>
      </c>
      <c r="J30" s="90">
        <v>600</v>
      </c>
      <c r="K30" s="91" t="s">
        <v>26</v>
      </c>
      <c r="L30" s="92">
        <v>130</v>
      </c>
      <c r="M30" s="93">
        <f t="shared" si="5"/>
        <v>130</v>
      </c>
      <c r="N30" s="94">
        <v>0.03</v>
      </c>
      <c r="O30" s="95">
        <f t="shared" si="6"/>
        <v>133.9</v>
      </c>
      <c r="P30" s="96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3">
        <v>3</v>
      </c>
      <c r="B31" s="99" t="s">
        <v>35</v>
      </c>
      <c r="C31" s="85"/>
      <c r="D31" s="86"/>
      <c r="E31" s="98"/>
      <c r="F31" s="91">
        <v>1</v>
      </c>
      <c r="G31" s="89" t="s">
        <v>30</v>
      </c>
      <c r="H31" s="89">
        <v>1</v>
      </c>
      <c r="I31" s="89" t="s">
        <v>25</v>
      </c>
      <c r="J31" s="90">
        <v>500</v>
      </c>
      <c r="K31" s="91" t="s">
        <v>26</v>
      </c>
      <c r="L31" s="100">
        <v>110</v>
      </c>
      <c r="M31" s="93">
        <f t="shared" si="5"/>
        <v>110</v>
      </c>
      <c r="N31" s="94">
        <v>0.03</v>
      </c>
      <c r="O31" s="95">
        <f t="shared" si="6"/>
        <v>113.3</v>
      </c>
      <c r="P31" s="96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3">
        <v>4</v>
      </c>
      <c r="B32" s="101" t="s">
        <v>36</v>
      </c>
      <c r="C32" s="85"/>
      <c r="D32" s="86"/>
      <c r="E32" s="102"/>
      <c r="F32" s="91">
        <v>1</v>
      </c>
      <c r="G32" s="103" t="s">
        <v>30</v>
      </c>
      <c r="H32" s="103">
        <v>1</v>
      </c>
      <c r="I32" s="89" t="s">
        <v>25</v>
      </c>
      <c r="J32" s="90">
        <v>275</v>
      </c>
      <c r="K32" s="91" t="s">
        <v>26</v>
      </c>
      <c r="L32" s="100">
        <v>275</v>
      </c>
      <c r="M32" s="93">
        <f t="shared" si="5"/>
        <v>275</v>
      </c>
      <c r="N32" s="94">
        <v>0.03</v>
      </c>
      <c r="O32" s="95">
        <f t="shared" si="6"/>
        <v>283.25</v>
      </c>
      <c r="P32" s="96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3">
        <v>5</v>
      </c>
      <c r="B33" s="99" t="s">
        <v>37</v>
      </c>
      <c r="C33" s="85"/>
      <c r="D33" s="86"/>
      <c r="E33" s="98"/>
      <c r="F33" s="91">
        <v>1</v>
      </c>
      <c r="G33" s="89" t="s">
        <v>30</v>
      </c>
      <c r="H33" s="89">
        <v>1</v>
      </c>
      <c r="I33" s="89" t="s">
        <v>25</v>
      </c>
      <c r="J33" s="90">
        <v>250</v>
      </c>
      <c r="K33" s="91" t="s">
        <v>26</v>
      </c>
      <c r="L33" s="100">
        <v>250</v>
      </c>
      <c r="M33" s="93">
        <f t="shared" si="5"/>
        <v>250</v>
      </c>
      <c r="N33" s="94">
        <v>0.03</v>
      </c>
      <c r="O33" s="95">
        <f t="shared" si="6"/>
        <v>257.5</v>
      </c>
      <c r="P33" s="96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3">
        <v>6</v>
      </c>
      <c r="B34" s="104" t="s">
        <v>38</v>
      </c>
      <c r="C34" s="85"/>
      <c r="D34" s="86"/>
      <c r="E34" s="98"/>
      <c r="F34" s="91">
        <v>1</v>
      </c>
      <c r="G34" s="89" t="s">
        <v>30</v>
      </c>
      <c r="H34" s="89">
        <v>1</v>
      </c>
      <c r="I34" s="89" t="s">
        <v>25</v>
      </c>
      <c r="J34" s="90">
        <v>25</v>
      </c>
      <c r="K34" s="91" t="s">
        <v>26</v>
      </c>
      <c r="L34" s="100">
        <v>17</v>
      </c>
      <c r="M34" s="93">
        <f t="shared" si="5"/>
        <v>17</v>
      </c>
      <c r="N34" s="94">
        <v>0.03</v>
      </c>
      <c r="O34" s="95">
        <f>IF(M34="","",(M34*(1+N34)))</f>
        <v>17.510000000000002</v>
      </c>
      <c r="P34" s="96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3">
        <v>7</v>
      </c>
      <c r="B35" s="105" t="s">
        <v>39</v>
      </c>
      <c r="C35" s="85"/>
      <c r="D35" s="86"/>
      <c r="E35" s="106"/>
      <c r="F35" s="88">
        <v>1</v>
      </c>
      <c r="G35" s="89" t="s">
        <v>30</v>
      </c>
      <c r="H35" s="107">
        <v>1</v>
      </c>
      <c r="I35" s="89" t="s">
        <v>25</v>
      </c>
      <c r="J35" s="90">
        <v>650</v>
      </c>
      <c r="K35" s="91" t="s">
        <v>26</v>
      </c>
      <c r="L35" s="100">
        <v>380</v>
      </c>
      <c r="M35" s="93">
        <f t="shared" si="5"/>
        <v>380</v>
      </c>
      <c r="N35" s="94">
        <v>0.03</v>
      </c>
      <c r="O35" s="95">
        <f>IF(M35="","",(M35*(1+N35)))</f>
        <v>391.40000000000003</v>
      </c>
      <c r="P35" s="96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3">
        <v>8</v>
      </c>
      <c r="B36" s="105" t="s">
        <v>40</v>
      </c>
      <c r="C36" s="85"/>
      <c r="D36" s="86"/>
      <c r="E36" s="106"/>
      <c r="F36" s="88">
        <v>1</v>
      </c>
      <c r="G36" s="89" t="s">
        <v>30</v>
      </c>
      <c r="H36" s="107">
        <v>1</v>
      </c>
      <c r="I36" s="89" t="s">
        <v>25</v>
      </c>
      <c r="J36" s="90">
        <v>750</v>
      </c>
      <c r="K36" s="91" t="s">
        <v>26</v>
      </c>
      <c r="L36" s="100">
        <v>300</v>
      </c>
      <c r="M36" s="93">
        <f t="shared" si="5"/>
        <v>300</v>
      </c>
      <c r="N36" s="94">
        <v>0.03</v>
      </c>
      <c r="O36" s="95">
        <f>IF(M36="","",(M36*(1+N36)))</f>
        <v>309</v>
      </c>
      <c r="P36" s="96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49"/>
      <c r="B37" s="108"/>
      <c r="C37" s="26"/>
      <c r="D37" s="27"/>
      <c r="E37" s="109"/>
      <c r="F37" s="110"/>
      <c r="G37" s="111"/>
      <c r="H37" s="112"/>
      <c r="I37" s="111"/>
      <c r="J37" s="113"/>
      <c r="K37" s="113"/>
      <c r="L37" s="114"/>
      <c r="M37" s="95" t="str">
        <f>IF(F37="","",(IF(I37="USD",(L37*$F$7*F37),(L37*F37))))</f>
        <v/>
      </c>
      <c r="N37" s="94">
        <v>0</v>
      </c>
      <c r="O37" s="95" t="str">
        <f>IF(M37="","",(M37*(1+N37)))</f>
        <v/>
      </c>
      <c r="P37" s="96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hidden="1" customHeight="1" x14ac:dyDescent="0.4">
      <c r="A38" s="49"/>
      <c r="B38" s="115"/>
      <c r="C38" s="115"/>
      <c r="D38" s="115"/>
      <c r="E38" s="109"/>
      <c r="F38" s="116"/>
      <c r="G38" s="112"/>
      <c r="H38" s="112"/>
      <c r="I38" s="112"/>
      <c r="J38" s="116"/>
      <c r="K38" s="116"/>
      <c r="L38" s="114"/>
      <c r="M38" s="95"/>
      <c r="N38" s="94"/>
      <c r="O38" s="95"/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5">
      <c r="A39" s="117"/>
      <c r="B39" s="5"/>
      <c r="C39" s="5"/>
      <c r="D39" s="5"/>
      <c r="E39" s="5"/>
      <c r="F39" s="4"/>
      <c r="G39" s="4"/>
      <c r="H39" s="4"/>
      <c r="I39" s="4"/>
      <c r="J39" s="4"/>
      <c r="K39" s="4"/>
      <c r="L39" s="5"/>
      <c r="M39" s="5"/>
      <c r="N39" s="56" t="s">
        <v>28</v>
      </c>
      <c r="O39" s="57">
        <f>SUM(O29:O37)</f>
        <v>1840.61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39">
        <v>1</v>
      </c>
      <c r="B40" s="70" t="s">
        <v>41</v>
      </c>
      <c r="C40" s="26"/>
      <c r="D40" s="27"/>
      <c r="E40" s="38"/>
      <c r="F40" s="39">
        <v>1</v>
      </c>
      <c r="G40" s="49" t="s">
        <v>30</v>
      </c>
      <c r="H40" s="39">
        <v>1</v>
      </c>
      <c r="I40" s="39" t="s">
        <v>25</v>
      </c>
      <c r="J40" s="118">
        <v>0</v>
      </c>
      <c r="K40" s="48" t="s">
        <v>26</v>
      </c>
      <c r="L40" s="44">
        <f t="shared" ref="L40:L41" si="7">IF(H40="","",(IF(K40="Local",(J40/H40))))</f>
        <v>0</v>
      </c>
      <c r="M40" s="45">
        <f t="shared" ref="M40:M42" si="8">IF(F40="","",(IF(I40="USD",(L40*$F$7*F40),(L40*F40))))</f>
        <v>0</v>
      </c>
      <c r="N40" s="46">
        <v>0</v>
      </c>
      <c r="O40" s="45">
        <f t="shared" ref="O40:O42" si="9">IF(M40="","",(M40*(1+N40)))</f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2</v>
      </c>
      <c r="B41" s="70" t="s">
        <v>42</v>
      </c>
      <c r="C41" s="26"/>
      <c r="D41" s="27"/>
      <c r="E41" s="38"/>
      <c r="F41" s="39">
        <v>1</v>
      </c>
      <c r="G41" s="49" t="s">
        <v>30</v>
      </c>
      <c r="H41" s="39">
        <v>1</v>
      </c>
      <c r="I41" s="39" t="s">
        <v>25</v>
      </c>
      <c r="J41" s="118">
        <v>0</v>
      </c>
      <c r="K41" s="48" t="s">
        <v>26</v>
      </c>
      <c r="L41" s="44">
        <f t="shared" si="7"/>
        <v>0</v>
      </c>
      <c r="M41" s="45">
        <f t="shared" si="8"/>
        <v>0</v>
      </c>
      <c r="N41" s="46">
        <v>0</v>
      </c>
      <c r="O41" s="45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3</v>
      </c>
      <c r="B42" s="119" t="s">
        <v>43</v>
      </c>
      <c r="C42" s="120">
        <f>F3</f>
        <v>0</v>
      </c>
      <c r="D42" s="27"/>
      <c r="E42" s="38"/>
      <c r="F42" s="121">
        <v>0</v>
      </c>
      <c r="G42" s="49" t="s">
        <v>30</v>
      </c>
      <c r="H42" s="39">
        <v>1</v>
      </c>
      <c r="I42" s="39" t="s">
        <v>25</v>
      </c>
      <c r="J42" s="118">
        <v>0</v>
      </c>
      <c r="K42" s="48" t="s">
        <v>26</v>
      </c>
      <c r="L42" s="44">
        <v>0</v>
      </c>
      <c r="M42" s="45">
        <f t="shared" si="8"/>
        <v>0</v>
      </c>
      <c r="N42" s="46">
        <v>0</v>
      </c>
      <c r="O42" s="45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4"/>
      <c r="B43" s="5"/>
      <c r="C43" s="5"/>
      <c r="D43" s="5"/>
      <c r="E43" s="5"/>
      <c r="F43" s="4"/>
      <c r="G43" s="4"/>
      <c r="H43" s="4"/>
      <c r="I43" s="4"/>
      <c r="J43" s="4"/>
      <c r="K43" s="4"/>
      <c r="L43" s="5"/>
      <c r="M43" s="5"/>
      <c r="N43" s="56" t="s">
        <v>28</v>
      </c>
      <c r="O43" s="122">
        <f>SUM(O40:O42)</f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6"/>
      <c r="B44" s="37" t="s">
        <v>44</v>
      </c>
      <c r="C44" s="26"/>
      <c r="D44" s="27"/>
      <c r="E44" s="38"/>
      <c r="F44" s="39">
        <v>1</v>
      </c>
      <c r="G44" s="49" t="s">
        <v>30</v>
      </c>
      <c r="H44" s="39">
        <v>1</v>
      </c>
      <c r="I44" s="39" t="s">
        <v>25</v>
      </c>
      <c r="J44" s="118">
        <v>30000</v>
      </c>
      <c r="K44" s="48" t="s">
        <v>26</v>
      </c>
      <c r="L44" s="68">
        <f t="shared" ref="L44" si="10">IF(H44="","",(IF(K44="Local",(J44/H44),(J44/H44*1.3))))</f>
        <v>30000</v>
      </c>
      <c r="M44" s="45">
        <f t="shared" ref="M44:M45" si="11">IF(F44="","",(IF(I44="USD",(L44*$F$7*F44),(L44*F44))))</f>
        <v>30000</v>
      </c>
      <c r="N44" s="123">
        <v>0</v>
      </c>
      <c r="O44" s="124">
        <f t="shared" ref="O44:O45" si="12">IF(M44="","",(M44*(1+N44)))</f>
        <v>30000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45</v>
      </c>
      <c r="C45" s="26"/>
      <c r="D45" s="27"/>
      <c r="E45" s="38"/>
      <c r="F45" s="39">
        <v>1</v>
      </c>
      <c r="G45" s="49" t="s">
        <v>30</v>
      </c>
      <c r="H45" s="39">
        <v>1</v>
      </c>
      <c r="I45" s="39" t="s">
        <v>25</v>
      </c>
      <c r="J45" s="118">
        <v>2000</v>
      </c>
      <c r="K45" s="48" t="s">
        <v>26</v>
      </c>
      <c r="L45" s="44">
        <v>2000</v>
      </c>
      <c r="M45" s="45">
        <f t="shared" si="11"/>
        <v>2000</v>
      </c>
      <c r="N45" s="46">
        <v>0</v>
      </c>
      <c r="O45" s="124">
        <f t="shared" si="12"/>
        <v>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10"/>
      <c r="B46" s="125"/>
      <c r="C46" s="125"/>
      <c r="D46" s="125"/>
      <c r="E46" s="5"/>
      <c r="F46" s="4"/>
      <c r="G46" s="4"/>
      <c r="H46" s="4"/>
      <c r="I46" s="4"/>
      <c r="J46" s="126"/>
      <c r="K46" s="4"/>
      <c r="L46" s="54"/>
      <c r="M46" s="55"/>
      <c r="N46" s="56" t="s">
        <v>28</v>
      </c>
      <c r="O46" s="122">
        <f>SUM(O44:O45)</f>
        <v>32000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5"/>
      <c r="C47" s="5"/>
      <c r="D47" s="5"/>
      <c r="E47" s="5"/>
      <c r="F47" s="4"/>
      <c r="G47" s="4"/>
      <c r="H47" s="4"/>
      <c r="I47" s="4"/>
      <c r="J47" s="4"/>
      <c r="K47" s="4"/>
      <c r="L47" s="5"/>
      <c r="M47" s="5"/>
      <c r="N47" s="6" t="s">
        <v>46</v>
      </c>
      <c r="O47" s="127">
        <f>+O18+O26+O39+O43+O46</f>
        <v>154897.2928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128"/>
      <c r="C48" s="2"/>
      <c r="D48" s="2"/>
      <c r="E48" s="5"/>
      <c r="F48" s="4"/>
      <c r="G48" s="4"/>
      <c r="H48" s="4"/>
      <c r="I48" s="4"/>
      <c r="J48" s="4"/>
      <c r="K48" s="4"/>
      <c r="L48" s="5"/>
      <c r="M48" s="6" t="s">
        <v>47</v>
      </c>
      <c r="N48" s="46">
        <v>0.05</v>
      </c>
      <c r="O48" s="129">
        <f>+O47*N48</f>
        <v>7744.8646399999998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10" t="s">
        <v>48</v>
      </c>
      <c r="N49" s="10"/>
      <c r="O49" s="130">
        <f>SUM(O47:O48)</f>
        <v>162642.15743999998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132">
        <v>162600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 t="s">
        <v>63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41">
    <mergeCell ref="B37:D37"/>
    <mergeCell ref="B41:D41"/>
    <mergeCell ref="C42:D42"/>
    <mergeCell ref="B45:D45"/>
    <mergeCell ref="B48:D48"/>
    <mergeCell ref="B40:D40"/>
    <mergeCell ref="B44:D44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9:D29"/>
    <mergeCell ref="B30:D30"/>
    <mergeCell ref="B27:D27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8RJKCB26H027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2026-05-16T02:16:00Z</dcterms:created>
  <dcterms:modified xsi:type="dcterms:W3CDTF">2026-05-16T02:21:44Z</dcterms:modified>
</cp:coreProperties>
</file>