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BD09AF9B-7B42-4721-991F-677D11AE9FEE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ODDCB26H005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1" i="1"/>
  <c r="M21" i="1" s="1"/>
  <c r="O21" i="1" s="1"/>
  <c r="L20" i="1"/>
  <c r="M20" i="1" s="1"/>
  <c r="O20" i="1" s="1"/>
  <c r="O19" i="1"/>
  <c r="M19" i="1"/>
  <c r="L19" i="1"/>
  <c r="M17" i="1"/>
  <c r="O17" i="1" s="1"/>
  <c r="M15" i="1"/>
  <c r="O15" i="1" s="1"/>
  <c r="L15" i="1"/>
  <c r="O14" i="1"/>
  <c r="M14" i="1"/>
  <c r="L14" i="1"/>
  <c r="M13" i="1"/>
  <c r="O13" i="1" s="1"/>
  <c r="L13" i="1"/>
  <c r="O18" i="1" l="1"/>
  <c r="O25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<sst xmlns="http://schemas.openxmlformats.org/spreadsheetml/2006/main" count="119" uniqueCount="56">
  <si>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</si>
  <si>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</si>
  <si>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WASHING TYPE :</t>
  </si>
  <si>
    <t>GARMENT COLOR :</t>
  </si>
  <si>
    <t>crème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</si>
  <si>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</si>
  <si>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</si>
  <si>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</si>
  <si>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</si>
  <si>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</si>
  <si>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</si>
  <si>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</si>
  <si>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</si>
  <si>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</si>
  <si>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</si>
  <si>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</si>
  <si>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</si>
  <si>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</si>
  <si>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</si>
  <si>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</si>
  <si>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</si>
  <si>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</si>
  <si>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</si>
  <si>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</si>
  <si>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</si>
  <si>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</si>
  <si>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</si>
  <si>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</si>
  <si>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</si>
  <si>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</si>
  <si>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</si>
  <si>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</si>
  <si>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JW-1668 BUTTON WITH LOGO 14L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</si>
  <si>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</si>
  <si>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</si>
  <si>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</si>
  <si>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</si>
  <si>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</si>
  <si>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</si>
  <si>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</si>
  <si>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</si>
  <si>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</si>
  <si>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</si>
  <si>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</si>
  <si>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</si>
  <si>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</si>
  <si>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</si>
  <si>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</si>
  <si>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</si>
  <si>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</si>
  <si>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 xml:space="preserve">8ODDCB26H005     </t>
  </si>
  <si>
    <t xml:space="preserve"> GATHERED MIDI DRESS</t>
  </si>
  <si>
    <t>51% Linen, 49% Lyocell</t>
  </si>
  <si>
    <t>PAPER TWILL MINATO</t>
  </si>
  <si>
    <t xml:space="preserve">crème </t>
  </si>
  <si>
    <t>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</si>
</sst>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  <fill>
      <patternFill patternType="solid">
        <fgColor rgb="FF92D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5" fillId="6" borderId="0" xfId="0" applyFont="1" applyFill="1"/>
    <xf numFmtId="0" fontId="4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601979</xdr:colOff>
      <xdr:row>0</xdr:row>
      <xdr:rowOff>76199</xdr:rowOff>
    </xdr:from>
    <xdr:ext cx="2955889" cy="1744757"/>
    <xdr:grpSp>
      <xdr:nvGrpSpPr>
        <xdr:cNvPr id="3" name="Group 13">
          <a:extLst>
            <a:ext uri="{FF2B5EF4-FFF2-40B4-BE49-F238E27FC236}">
              <a16:creationId xmlns:a16="http://schemas.microsoft.com/office/drawing/2014/main" id="{61B149B5-B50A-430B-8719-1DC3343906CC}"/>
            </a:ext>
          </a:extLst>
        </xdr:cNvPr>
        <xdr:cNvGrpSpPr/>
      </xdr:nvGrpSpPr>
      <xdr:grpSpPr>
        <a:xfrm>
          <a:off x="9700259" y="76199"/>
          <a:ext cx="2955889" cy="1744757"/>
          <a:chOff x="0" y="0"/>
          <a:chExt cx="4933950" cy="4895850"/>
        </a:xfrm>
      </xdr:grpSpPr>
      <xdr:sp macro="" textlink="">
        <xdr:nvSpPr>
          <xdr:cNvPr id="4" name="Shape 14">
            <a:extLst>
              <a:ext uri="{FF2B5EF4-FFF2-40B4-BE49-F238E27FC236}">
                <a16:creationId xmlns:a16="http://schemas.microsoft.com/office/drawing/2014/main" id="{85EA3BF7-7B91-DBC4-B080-427E583CCE3F}"/>
              </a:ext>
            </a:extLst>
          </xdr:cNvPr>
          <xdr:cNvSpPr/>
        </xdr:nvSpPr>
        <xdr:spPr>
          <a:xfrm>
            <a:off x="4762" y="4762"/>
            <a:ext cx="4924425" cy="4886325"/>
          </a:xfrm>
          <a:custGeom>
            <a:avLst/>
            <a:gdLst/>
            <a:ahLst/>
            <a:cxnLst/>
            <a:rect l="0" t="0" r="0" b="0"/>
            <a:pathLst>
              <a:path w="4924425" h="4886325">
                <a:moveTo>
                  <a:pt x="0" y="0"/>
                </a:moveTo>
                <a:lnTo>
                  <a:pt x="4924425" y="0"/>
                </a:lnTo>
                <a:lnTo>
                  <a:pt x="4924425" y="4886325"/>
                </a:lnTo>
                <a:lnTo>
                  <a:pt x="0" y="4886325"/>
                </a:lnTo>
                <a:lnTo>
                  <a:pt x="0" y="0"/>
                </a:lnTo>
                <a:close/>
              </a:path>
            </a:pathLst>
          </a:custGeom>
          <a:ln w="9525">
            <a:solidFill>
              <a:srgbClr val="D9DEE7"/>
            </a:solidFill>
          </a:ln>
        </xdr:spPr>
      </xdr:sp>
      <xdr:pic>
        <xdr:nvPicPr>
          <xdr:cNvPr id="5" name="image2.jpeg">
            <a:extLst>
              <a:ext uri="{FF2B5EF4-FFF2-40B4-BE49-F238E27FC236}">
                <a16:creationId xmlns:a16="http://schemas.microsoft.com/office/drawing/2014/main" id="{4C7ACB70-FE1F-88FD-FDC5-3B2DE5FB72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9524"/>
            <a:ext cx="2486025" cy="4876800"/>
          </a:xfrm>
          <a:prstGeom prst="rect">
            <a:avLst/>
          </a:prstGeom>
        </xdr:spPr>
      </xdr:pic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B19" sqref="B19:D19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</v>
      </c>
      <c r="D4" s="8"/>
      <c r="E4" s="9" t="s">
        <v>5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4">
        <v>1300</v>
      </c>
      <c r="D5" s="8" t="s">
        <v>7</v>
      </c>
      <c r="E5" s="15" t="s">
        <v>8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10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11</v>
      </c>
      <c r="B10" s="22" t="s">
        <v>12</v>
      </c>
      <c r="C10" s="23"/>
      <c r="D10" s="24"/>
      <c r="E10" s="21" t="s">
        <v>13</v>
      </c>
      <c r="F10" s="22" t="s">
        <v>14</v>
      </c>
      <c r="G10" s="24"/>
      <c r="H10" s="25" t="s">
        <v>15</v>
      </c>
      <c r="I10" s="26"/>
      <c r="J10" s="26"/>
      <c r="K10" s="26"/>
      <c r="L10" s="27"/>
      <c r="M10" s="21" t="s">
        <v>16</v>
      </c>
      <c r="N10" s="28" t="s">
        <v>17</v>
      </c>
      <c r="O10" s="21" t="s">
        <v>18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19</v>
      </c>
      <c r="I11" s="34" t="s">
        <v>20</v>
      </c>
      <c r="J11" s="34" t="s">
        <v>21</v>
      </c>
      <c r="K11" s="35" t="s">
        <v>22</v>
      </c>
      <c r="L11" s="34" t="s">
        <v>23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24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53</v>
      </c>
      <c r="C13" s="26"/>
      <c r="D13" s="27"/>
      <c r="E13" s="38" t="s">
        <v>54</v>
      </c>
      <c r="F13" s="41">
        <v>1.92</v>
      </c>
      <c r="G13" s="39" t="s">
        <v>55</v>
      </c>
      <c r="H13" s="39">
        <v>1</v>
      </c>
      <c r="I13" s="39" t="s">
        <v>26</v>
      </c>
      <c r="J13" s="42">
        <v>28828</v>
      </c>
      <c r="K13" s="43" t="s">
        <v>27</v>
      </c>
      <c r="L13" s="44">
        <f t="shared" ref="L13:L15" si="0">IF(H13="","",(IF(K13="Local",(J13/H13),(J13/H13*1.3))))</f>
        <v>28828</v>
      </c>
      <c r="M13" s="45">
        <f>+F13*J13</f>
        <v>55349.759999999995</v>
      </c>
      <c r="N13" s="46">
        <v>0.03</v>
      </c>
      <c r="O13" s="45">
        <f t="shared" ref="O13:O15" si="1">IF(M13="","",(M13*(1+N13)))</f>
        <v>57010.252799999995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>
        <v>0</v>
      </c>
      <c r="G14" s="49" t="s">
        <v>25</v>
      </c>
      <c r="H14" s="49">
        <v>1</v>
      </c>
      <c r="I14" s="49" t="s">
        <v>26</v>
      </c>
      <c r="J14" s="50">
        <v>0</v>
      </c>
      <c r="K14" s="48" t="s">
        <v>27</v>
      </c>
      <c r="L14" s="44">
        <f t="shared" si="0"/>
        <v>0</v>
      </c>
      <c r="M14" s="45">
        <f>+F14*J14</f>
        <v>0</v>
      </c>
      <c r="N14" s="46">
        <v>0.03</v>
      </c>
      <c r="O14" s="45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28</v>
      </c>
      <c r="H15" s="39">
        <v>1</v>
      </c>
      <c r="I15" s="39" t="s">
        <v>26</v>
      </c>
      <c r="J15" s="43">
        <v>0</v>
      </c>
      <c r="K15" s="43" t="s">
        <v>27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29</v>
      </c>
      <c r="O18" s="57">
        <f>SUM(O13:O16)</f>
        <v>57010.252799999995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30</v>
      </c>
      <c r="C19" s="23"/>
      <c r="D19" s="24"/>
      <c r="E19" s="60"/>
      <c r="F19" s="61">
        <v>1</v>
      </c>
      <c r="G19" s="49" t="s">
        <v>31</v>
      </c>
      <c r="H19" s="62">
        <v>1</v>
      </c>
      <c r="I19" s="39" t="s">
        <v>26</v>
      </c>
      <c r="J19" s="63">
        <v>1500</v>
      </c>
      <c r="K19" s="48" t="s">
        <v>27</v>
      </c>
      <c r="L19" s="44">
        <f t="shared" ref="L19:L27" si="2">IF(H19="","",(IF(K19="Local",(J19/H19),(J19/H19*1.3))))</f>
        <v>1500</v>
      </c>
      <c r="M19" s="45">
        <f t="shared" ref="M19:M26" si="3">IF(F19="","",(IF(I19="USD",(L19*$F$7*F19),(L19*F19))))</f>
        <v>1500</v>
      </c>
      <c r="N19" s="46">
        <v>0.03</v>
      </c>
      <c r="O19" s="45">
        <f t="shared" ref="O19:O24" si="4">IF(M19="","",(M19*(1+N19)))</f>
        <v>1545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32</v>
      </c>
      <c r="C20" s="26"/>
      <c r="D20" s="27"/>
      <c r="E20" s="66"/>
      <c r="F20" s="67">
        <v>2</v>
      </c>
      <c r="G20" s="49" t="s">
        <v>31</v>
      </c>
      <c r="H20" s="49">
        <v>1</v>
      </c>
      <c r="I20" s="39" t="s">
        <v>26</v>
      </c>
      <c r="J20" s="49">
        <v>120</v>
      </c>
      <c r="K20" s="48" t="s">
        <v>27</v>
      </c>
      <c r="L20" s="68">
        <f t="shared" si="2"/>
        <v>120</v>
      </c>
      <c r="M20" s="45">
        <f t="shared" si="3"/>
        <v>240</v>
      </c>
      <c r="N20" s="46">
        <v>0.03</v>
      </c>
      <c r="O20" s="45">
        <f t="shared" si="4"/>
        <v>247.20000000000002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/>
      <c r="C21" s="26"/>
      <c r="D21" s="27"/>
      <c r="E21" s="66"/>
      <c r="F21" s="67">
        <v>0</v>
      </c>
      <c r="G21" s="49" t="s">
        <v>33</v>
      </c>
      <c r="H21" s="49">
        <v>1</v>
      </c>
      <c r="I21" s="39" t="s">
        <v>26</v>
      </c>
      <c r="J21" s="49">
        <v>0</v>
      </c>
      <c r="K21" s="48" t="s">
        <v>27</v>
      </c>
      <c r="L21" s="68">
        <f t="shared" si="2"/>
        <v>0</v>
      </c>
      <c r="M21" s="45">
        <f t="shared" si="3"/>
        <v>0</v>
      </c>
      <c r="N21" s="46">
        <v>0.03</v>
      </c>
      <c r="O21" s="45">
        <f t="shared" si="4"/>
        <v>0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/>
      <c r="G22" s="49" t="s">
        <v>31</v>
      </c>
      <c r="H22" s="49">
        <v>0</v>
      </c>
      <c r="I22" s="39" t="s">
        <v>26</v>
      </c>
      <c r="J22" s="49">
        <v>0</v>
      </c>
      <c r="K22" s="48" t="s">
        <v>27</v>
      </c>
      <c r="L22" s="68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31</v>
      </c>
      <c r="H23" s="49">
        <v>0</v>
      </c>
      <c r="I23" s="39" t="s">
        <v>26</v>
      </c>
      <c r="J23" s="71">
        <v>0</v>
      </c>
      <c r="K23" s="48" t="s">
        <v>27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31</v>
      </c>
      <c r="H24" s="75">
        <v>0</v>
      </c>
      <c r="I24" s="39" t="s">
        <v>26</v>
      </c>
      <c r="J24" s="76">
        <v>0</v>
      </c>
      <c r="K24" s="48" t="s">
        <v>27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29</v>
      </c>
      <c r="O25" s="57">
        <f>SUM(O19:O24)</f>
        <v>1792.2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34</v>
      </c>
      <c r="C28" s="85"/>
      <c r="D28" s="86"/>
      <c r="E28" s="87"/>
      <c r="F28" s="88">
        <v>1</v>
      </c>
      <c r="G28" s="89" t="s">
        <v>31</v>
      </c>
      <c r="H28" s="89">
        <v>12</v>
      </c>
      <c r="I28" s="89" t="s">
        <v>26</v>
      </c>
      <c r="J28" s="90">
        <v>1500</v>
      </c>
      <c r="K28" s="91" t="s">
        <v>27</v>
      </c>
      <c r="L28" s="92">
        <v>325</v>
      </c>
      <c r="M28" s="93">
        <f t="shared" ref="M28:M35" si="5">IF(F28="","",(IF(I28="USD",(L28*$F$7*F28),(L28*F28))))</f>
        <v>325</v>
      </c>
      <c r="N28" s="94">
        <v>0.03</v>
      </c>
      <c r="O28" s="95">
        <f t="shared" ref="O28:O32" si="6">IF(M28="","",(M28*(1+N28)))</f>
        <v>334.75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35</v>
      </c>
      <c r="C29" s="85"/>
      <c r="D29" s="86"/>
      <c r="E29" s="98"/>
      <c r="F29" s="88">
        <v>1</v>
      </c>
      <c r="G29" s="89" t="s">
        <v>31</v>
      </c>
      <c r="H29" s="89">
        <v>12</v>
      </c>
      <c r="I29" s="89" t="s">
        <v>26</v>
      </c>
      <c r="J29" s="90">
        <v>600</v>
      </c>
      <c r="K29" s="91" t="s">
        <v>27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36</v>
      </c>
      <c r="C30" s="85"/>
      <c r="D30" s="86"/>
      <c r="E30" s="98"/>
      <c r="F30" s="91">
        <v>1</v>
      </c>
      <c r="G30" s="89" t="s">
        <v>31</v>
      </c>
      <c r="H30" s="89">
        <v>1</v>
      </c>
      <c r="I30" s="89" t="s">
        <v>26</v>
      </c>
      <c r="J30" s="90">
        <v>500</v>
      </c>
      <c r="K30" s="91" t="s">
        <v>27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37</v>
      </c>
      <c r="C31" s="85"/>
      <c r="D31" s="86"/>
      <c r="E31" s="102"/>
      <c r="F31" s="91">
        <v>1</v>
      </c>
      <c r="G31" s="103" t="s">
        <v>31</v>
      </c>
      <c r="H31" s="103">
        <v>1</v>
      </c>
      <c r="I31" s="89" t="s">
        <v>26</v>
      </c>
      <c r="J31" s="90">
        <v>220</v>
      </c>
      <c r="K31" s="91" t="s">
        <v>27</v>
      </c>
      <c r="L31" s="100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38</v>
      </c>
      <c r="C32" s="85"/>
      <c r="D32" s="86"/>
      <c r="E32" s="98"/>
      <c r="F32" s="91">
        <v>1</v>
      </c>
      <c r="G32" s="89" t="s">
        <v>31</v>
      </c>
      <c r="H32" s="89">
        <v>1</v>
      </c>
      <c r="I32" s="89" t="s">
        <v>26</v>
      </c>
      <c r="J32" s="90">
        <v>250</v>
      </c>
      <c r="K32" s="91" t="s">
        <v>27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39</v>
      </c>
      <c r="C33" s="85"/>
      <c r="D33" s="86"/>
      <c r="E33" s="98"/>
      <c r="F33" s="91">
        <v>1</v>
      </c>
      <c r="G33" s="89" t="s">
        <v>31</v>
      </c>
      <c r="H33" s="89">
        <v>1</v>
      </c>
      <c r="I33" s="89" t="s">
        <v>26</v>
      </c>
      <c r="J33" s="90">
        <v>25</v>
      </c>
      <c r="K33" s="91" t="s">
        <v>27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40</v>
      </c>
      <c r="C34" s="85"/>
      <c r="D34" s="86"/>
      <c r="E34" s="106"/>
      <c r="F34" s="88">
        <v>1</v>
      </c>
      <c r="G34" s="89" t="s">
        <v>31</v>
      </c>
      <c r="H34" s="107">
        <v>1</v>
      </c>
      <c r="I34" s="89" t="s">
        <v>26</v>
      </c>
      <c r="J34" s="90">
        <v>650</v>
      </c>
      <c r="K34" s="91" t="s">
        <v>27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41</v>
      </c>
      <c r="C35" s="85"/>
      <c r="D35" s="86"/>
      <c r="E35" s="106"/>
      <c r="F35" s="88">
        <v>1</v>
      </c>
      <c r="G35" s="89" t="s">
        <v>31</v>
      </c>
      <c r="H35" s="107">
        <v>1</v>
      </c>
      <c r="I35" s="89" t="s">
        <v>26</v>
      </c>
      <c r="J35" s="90">
        <v>750</v>
      </c>
      <c r="K35" s="91" t="s">
        <v>27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29</v>
      </c>
      <c r="O38" s="57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42</v>
      </c>
      <c r="C39" s="26"/>
      <c r="D39" s="27"/>
      <c r="E39" s="38"/>
      <c r="F39" s="39">
        <v>1</v>
      </c>
      <c r="G39" s="49" t="s">
        <v>31</v>
      </c>
      <c r="H39" s="39">
        <v>1</v>
      </c>
      <c r="I39" s="39" t="s">
        <v>26</v>
      </c>
      <c r="J39" s="118">
        <v>20000</v>
      </c>
      <c r="K39" s="48" t="s">
        <v>27</v>
      </c>
      <c r="L39" s="44">
        <f t="shared" ref="L39:L40" si="7">IF(H39="","",(IF(K39="Local",(J39/H39))))</f>
        <v>20000</v>
      </c>
      <c r="M39" s="45">
        <f t="shared" ref="M39:M41" si="8">IF(F39="","",(IF(I39="USD",(L39*$F$7*F39),(L39*F39))))</f>
        <v>20000</v>
      </c>
      <c r="N39" s="46">
        <v>0</v>
      </c>
      <c r="O39" s="45">
        <f t="shared" ref="O39:O41" si="9">IF(M39="","",(M39*(1+N39)))</f>
        <v>20000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43</v>
      </c>
      <c r="C40" s="26"/>
      <c r="D40" s="27"/>
      <c r="E40" s="38"/>
      <c r="F40" s="39">
        <v>1</v>
      </c>
      <c r="G40" s="49" t="s">
        <v>31</v>
      </c>
      <c r="H40" s="39">
        <v>1</v>
      </c>
      <c r="I40" s="39" t="s">
        <v>26</v>
      </c>
      <c r="J40" s="118">
        <v>0</v>
      </c>
      <c r="K40" s="48" t="s">
        <v>27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44</v>
      </c>
      <c r="C41" s="120">
        <f>F3</f>
        <v>0</v>
      </c>
      <c r="D41" s="27"/>
      <c r="E41" s="38"/>
      <c r="F41" s="121">
        <v>0</v>
      </c>
      <c r="G41" s="49" t="s">
        <v>31</v>
      </c>
      <c r="H41" s="39">
        <v>1</v>
      </c>
      <c r="I41" s="39" t="s">
        <v>26</v>
      </c>
      <c r="J41" s="118">
        <v>0</v>
      </c>
      <c r="K41" s="48" t="s">
        <v>27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29</v>
      </c>
      <c r="O42" s="122">
        <f>SUM(O39:O41)</f>
        <v>20000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45</v>
      </c>
      <c r="C43" s="26"/>
      <c r="D43" s="27"/>
      <c r="E43" s="38"/>
      <c r="F43" s="39">
        <v>1</v>
      </c>
      <c r="G43" s="49" t="s">
        <v>31</v>
      </c>
      <c r="H43" s="39">
        <v>1</v>
      </c>
      <c r="I43" s="39" t="s">
        <v>26</v>
      </c>
      <c r="J43" s="118">
        <v>0</v>
      </c>
      <c r="K43" s="48" t="s">
        <v>27</v>
      </c>
      <c r="L43" s="123">
        <v>27000</v>
      </c>
      <c r="M43" s="45">
        <f t="shared" ref="M43:M44" si="10">IF(F43="","",(IF(I43="USD",(L43*$F$7*F43),(L43*F43))))</f>
        <v>27000</v>
      </c>
      <c r="N43" s="124">
        <v>0</v>
      </c>
      <c r="O43" s="125">
        <f t="shared" ref="O43:O44" si="11">IF(M43="","",(M43*(1+N43)))</f>
        <v>27000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46</v>
      </c>
      <c r="C44" s="26"/>
      <c r="D44" s="27"/>
      <c r="E44" s="38"/>
      <c r="F44" s="39">
        <v>1</v>
      </c>
      <c r="G44" s="49" t="s">
        <v>31</v>
      </c>
      <c r="H44" s="39">
        <v>1</v>
      </c>
      <c r="I44" s="39" t="s">
        <v>26</v>
      </c>
      <c r="J44" s="118">
        <v>0</v>
      </c>
      <c r="K44" s="48" t="s">
        <v>27</v>
      </c>
      <c r="L44" s="44">
        <v>2000</v>
      </c>
      <c r="M44" s="45">
        <f t="shared" si="10"/>
        <v>2000</v>
      </c>
      <c r="N44" s="46">
        <v>0</v>
      </c>
      <c r="O44" s="12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6"/>
      <c r="C45" s="126"/>
      <c r="D45" s="126"/>
      <c r="E45" s="5"/>
      <c r="F45" s="4"/>
      <c r="G45" s="4"/>
      <c r="H45" s="4"/>
      <c r="I45" s="4"/>
      <c r="J45" s="127"/>
      <c r="K45" s="4"/>
      <c r="L45" s="54"/>
      <c r="M45" s="55"/>
      <c r="N45" s="56" t="s">
        <v>29</v>
      </c>
      <c r="O45" s="122">
        <f>SUM(O43:O44)</f>
        <v>29000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47</v>
      </c>
      <c r="O46" s="128">
        <f>+O18+O25+O38+O42+O45</f>
        <v>109586.41279999999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48</v>
      </c>
      <c r="N47" s="46">
        <v>0.05</v>
      </c>
      <c r="O47" s="130">
        <f>+O46*N47</f>
        <v>5479.3206399999999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49</v>
      </c>
      <c r="N48" s="10"/>
      <c r="O48" s="131">
        <f>SUM(O46:O47)</f>
        <v>115065.73344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137200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3">
        <v>115000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8ODDCB26H005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2026-05-16T02:17:56Z</dcterms:modified>
</cp:coreProperties>
</file>