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H\et cetera\"/>
    </mc:Choice>
  </mc:AlternateContent>
  <xr:revisionPtr revIDLastSave="0" documentId="8_{6487937B-59E2-4D44-998C-214805A05B84}" xr6:coauthVersionLast="47" xr6:coauthVersionMax="47" xr10:uidLastSave="{00000000-0000-0000-0000-000000000000}"/>
  <bookViews>
    <workbookView xWindow="-108" yWindow="-108" windowWidth="23256" windowHeight="12456" xr2:uid="{6FE0A2A4-0EC7-4936-B06C-96F014999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L43" i="1"/>
  <c r="M41" i="1"/>
  <c r="C41" i="1"/>
  <c r="L40" i="1"/>
  <c r="L39" i="1"/>
  <c r="M36" i="1"/>
  <c r="M35" i="1"/>
  <c r="M34" i="1"/>
  <c r="M33" i="1"/>
  <c r="M32" i="1"/>
  <c r="M31" i="1"/>
  <c r="M30" i="1"/>
  <c r="M29" i="1"/>
  <c r="M28" i="1"/>
  <c r="L27" i="1"/>
  <c r="M26" i="1"/>
  <c r="L26" i="1"/>
  <c r="M25" i="1"/>
  <c r="M24" i="1"/>
  <c r="L23" i="1"/>
  <c r="L22" i="1"/>
  <c r="L21" i="1"/>
  <c r="L20" i="1"/>
  <c r="L19" i="1"/>
  <c r="M17" i="1"/>
  <c r="M15" i="1"/>
  <c r="L15" i="1"/>
  <c r="M14" i="1"/>
  <c r="L14" i="1"/>
  <c r="J13" i="1"/>
  <c r="O44" i="1" l="1"/>
  <c r="M43" i="1"/>
  <c r="O43" i="1" s="1"/>
  <c r="O45" i="1" s="1"/>
  <c r="O41" i="1"/>
  <c r="M40" i="1"/>
  <c r="O40" i="1" s="1"/>
  <c r="O29" i="1"/>
  <c r="M22" i="1"/>
  <c r="O22" i="1" s="1"/>
  <c r="M21" i="1"/>
  <c r="O21" i="1" s="1"/>
  <c r="O17" i="1"/>
  <c r="O15" i="1"/>
  <c r="M13" i="1"/>
  <c r="O13" i="1" s="1"/>
  <c r="M39" i="1"/>
  <c r="O39" i="1" s="1"/>
  <c r="O36" i="1"/>
  <c r="O35" i="1"/>
  <c r="O34" i="1"/>
  <c r="O33" i="1"/>
  <c r="O32" i="1"/>
  <c r="O31" i="1"/>
  <c r="O30" i="1"/>
  <c r="O28" i="1"/>
  <c r="O38" i="1" s="1"/>
  <c r="O26" i="1"/>
  <c r="O24" i="1"/>
  <c r="M23" i="1"/>
  <c r="O23" i="1" s="1"/>
  <c r="M20" i="1"/>
  <c r="O20" i="1" s="1"/>
  <c r="M19" i="1"/>
  <c r="O19" i="1" s="1"/>
  <c r="O25" i="1" s="1"/>
  <c r="O18" i="1"/>
  <c r="O14" i="1"/>
  <c r="L13" i="1"/>
  <c r="O42" i="1" l="1"/>
  <c r="O46" i="1" s="1"/>
  <c r="O47" i="1" l="1"/>
  <c r="O48" i="1" l="1"/>
</calcChain>
</file>

<file path=xl/sharedStrings.xml><?xml version="1.0" encoding="utf-8"?>
<sst xmlns="http://schemas.openxmlformats.org/spreadsheetml/2006/main" count="127" uniqueCount="65">
  <si>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</si>
  <si>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</si>
  <si>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</si>
  <si>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</si>
  <si>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</si>
  <si>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</si>
  <si>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</si>
  <si>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</si>
  <si>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</si>
  <si>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 xml:space="preserve">Et Cetera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</si>
  <si>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</si>
  <si>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</si>
  <si>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</si>
  <si>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</si>
  <si>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</si>
  <si>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</si>
  <si>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</si>
  <si>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</si>
  <si>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</si>
  <si>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</si>
  <si>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</si>
  <si>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</si>
  <si>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</si>
  <si>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</si>
  <si>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</si>
  <si>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</si>
  <si>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</si>
  <si>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set</t>
  </si>
  <si>
    <t>TOTAL =</t>
  </si>
  <si>
    <t>Benang</t>
  </si>
  <si>
    <t>Pcs</t>
  </si>
  <si>
    <t>INTERLINING</t>
  </si>
  <si>
    <t>YARD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</si>
  <si>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</si>
  <si>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</si>
  <si>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</si>
  <si>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</si>
  <si>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</si>
  <si>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</si>
  <si>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</si>
  <si>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</si>
  <si>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</si>
  <si>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</si>
  <si>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WASHING</t>
  </si>
  <si>
    <t>CM COST</t>
  </si>
  <si>
    <t>OVERHEAD</t>
  </si>
  <si>
    <t>TOTAL GARMENT COST/PC =</t>
  </si>
  <si>
    <t>MARGIN</t>
  </si>
  <si>
    <t>GRAND TOTAL COGS</t>
  </si>
  <si>
    <t>8BLPIB26H046</t>
  </si>
  <si>
    <t>GARMENT WASH</t>
  </si>
  <si>
    <t>BROWN</t>
  </si>
  <si>
    <t>LONG PANT</t>
  </si>
  <si>
    <t>FABRIC END JUNE</t>
  </si>
  <si>
    <t>GPML MID AGUST</t>
  </si>
  <si>
    <t>mill : DUNIATEX</t>
  </si>
  <si>
    <t>DNT5585</t>
  </si>
  <si>
    <t>BEIGE</t>
  </si>
  <si>
    <t>mtr</t>
  </si>
  <si>
    <t>T/C LINING</t>
  </si>
  <si>
    <t>BUTTON 28L</t>
  </si>
  <si>
    <t>FRONT ZIPPER</t>
  </si>
  <si>
    <t>ELASTIC BAND</t>
  </si>
  <si>
    <t>MOBILON TAPE</t>
  </si>
  <si>
    <t>MTR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</si>
</sst>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theme="1"/>
      <name val="Microsoft Ya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3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4" fillId="2" borderId="0" xfId="0" applyFont="1" applyFill="1" applyAlignment="1">
      <alignment horizontal="left"/>
    </xf>
    <xf numFmtId="0" fontId="24" fillId="5" borderId="0" xfId="0" applyFont="1" applyFill="1"/>
  </cellXfs>
  <cellStyles count="3">
    <cellStyle name="Comma" xfId="1" builtinId="3"/>
    <cellStyle name="Normal" xfId="0" builtinId="0"/>
    <cellStyle name="Normal 2" xfId="2" xr:uid="{5285CDDE-DFA2-4BBE-865F-7A8AEA559B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AD23-17BC-4106-9D84-C4376C8A2657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7" t="s">
        <v>49</v>
      </c>
      <c r="D3" s="8"/>
      <c r="E3" s="9" t="s">
        <v>2</v>
      </c>
      <c r="F3" s="9" t="s">
        <v>50</v>
      </c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51</v>
      </c>
      <c r="D4" s="8"/>
      <c r="E4" s="9" t="s">
        <v>4</v>
      </c>
      <c r="F4" s="12" t="s">
        <v>52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1300</v>
      </c>
      <c r="D5" s="8" t="s">
        <v>6</v>
      </c>
      <c r="E5" s="15" t="s">
        <v>7</v>
      </c>
      <c r="F5" s="15"/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9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/>
      <c r="C9" s="5"/>
      <c r="D9" s="5" t="s">
        <v>53</v>
      </c>
      <c r="E9" s="5"/>
      <c r="F9" s="4" t="s">
        <v>54</v>
      </c>
      <c r="G9" s="131"/>
      <c r="H9" s="4"/>
      <c r="I9" s="4" t="s">
        <v>55</v>
      </c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10</v>
      </c>
      <c r="B10" s="22" t="s">
        <v>11</v>
      </c>
      <c r="C10" s="23"/>
      <c r="D10" s="24"/>
      <c r="E10" s="21" t="s">
        <v>12</v>
      </c>
      <c r="F10" s="22" t="s">
        <v>13</v>
      </c>
      <c r="G10" s="24"/>
      <c r="H10" s="25" t="s">
        <v>14</v>
      </c>
      <c r="I10" s="26"/>
      <c r="J10" s="26"/>
      <c r="K10" s="26"/>
      <c r="L10" s="27"/>
      <c r="M10" s="21" t="s">
        <v>15</v>
      </c>
      <c r="N10" s="28" t="s">
        <v>16</v>
      </c>
      <c r="O10" s="21" t="s">
        <v>17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18</v>
      </c>
      <c r="I11" s="34" t="s">
        <v>19</v>
      </c>
      <c r="J11" s="34" t="s">
        <v>20</v>
      </c>
      <c r="K11" s="35" t="s">
        <v>21</v>
      </c>
      <c r="L11" s="34" t="s">
        <v>22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23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56</v>
      </c>
      <c r="C13" s="26"/>
      <c r="D13" s="27"/>
      <c r="E13" s="38" t="s">
        <v>57</v>
      </c>
      <c r="F13" s="41">
        <v>1.6097999999999999</v>
      </c>
      <c r="G13" s="39" t="s">
        <v>58</v>
      </c>
      <c r="H13" s="39">
        <v>1</v>
      </c>
      <c r="I13" s="39" t="s">
        <v>25</v>
      </c>
      <c r="J13" s="42">
        <f>52000/1.11</f>
        <v>46846.846846846842</v>
      </c>
      <c r="K13" s="43" t="s">
        <v>26</v>
      </c>
      <c r="L13" s="44">
        <f t="shared" ref="L13:L15" si="0">IF(H13="","",(IF(K13="Local",(J13/H13),(J13/H13*1.3))))</f>
        <v>46846.846846846842</v>
      </c>
      <c r="M13" s="45">
        <f>+F13*J13</f>
        <v>75414.054054054039</v>
      </c>
      <c r="N13" s="46">
        <v>0.03</v>
      </c>
      <c r="O13" s="45">
        <f t="shared" ref="O13:O15" si="1">IF(M13="","",(M13*(1+N13)))</f>
        <v>77676.475675675669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 t="s">
        <v>59</v>
      </c>
      <c r="C14" s="26"/>
      <c r="D14" s="27"/>
      <c r="E14" s="47"/>
      <c r="F14" s="48">
        <v>0.2</v>
      </c>
      <c r="G14" s="49" t="s">
        <v>24</v>
      </c>
      <c r="H14" s="49">
        <v>1</v>
      </c>
      <c r="I14" s="49" t="s">
        <v>25</v>
      </c>
      <c r="J14" s="50">
        <v>14500</v>
      </c>
      <c r="K14" s="48" t="s">
        <v>26</v>
      </c>
      <c r="L14" s="44">
        <f t="shared" si="0"/>
        <v>14500</v>
      </c>
      <c r="M14" s="45">
        <f>+F14*J14</f>
        <v>2900</v>
      </c>
      <c r="N14" s="46">
        <v>0.03</v>
      </c>
      <c r="O14" s="45">
        <f t="shared" si="1"/>
        <v>2987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27</v>
      </c>
      <c r="H15" s="39">
        <v>1</v>
      </c>
      <c r="I15" s="39" t="s">
        <v>25</v>
      </c>
      <c r="J15" s="43">
        <v>0</v>
      </c>
      <c r="K15" s="43" t="s">
        <v>26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28</v>
      </c>
      <c r="O18" s="57">
        <f>SUM(O13:O16)</f>
        <v>80663.475675675669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29</v>
      </c>
      <c r="C19" s="23"/>
      <c r="D19" s="24"/>
      <c r="E19" s="60"/>
      <c r="F19" s="61">
        <v>1</v>
      </c>
      <c r="G19" s="49" t="s">
        <v>30</v>
      </c>
      <c r="H19" s="62">
        <v>1</v>
      </c>
      <c r="I19" s="39" t="s">
        <v>25</v>
      </c>
      <c r="J19" s="63">
        <v>1000</v>
      </c>
      <c r="K19" s="48" t="s">
        <v>26</v>
      </c>
      <c r="L19" s="44">
        <f t="shared" ref="L19:L27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60</v>
      </c>
      <c r="C20" s="26"/>
      <c r="D20" s="27"/>
      <c r="E20" s="66"/>
      <c r="F20" s="67">
        <v>2</v>
      </c>
      <c r="G20" s="49" t="s">
        <v>30</v>
      </c>
      <c r="H20" s="49">
        <v>1</v>
      </c>
      <c r="I20" s="39" t="s">
        <v>25</v>
      </c>
      <c r="J20" s="49">
        <v>320</v>
      </c>
      <c r="K20" s="48" t="s">
        <v>26</v>
      </c>
      <c r="L20" s="68">
        <f t="shared" si="2"/>
        <v>320</v>
      </c>
      <c r="M20" s="45">
        <f t="shared" si="3"/>
        <v>640</v>
      </c>
      <c r="N20" s="46">
        <v>0.03</v>
      </c>
      <c r="O20" s="45">
        <f t="shared" si="4"/>
        <v>659.2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 t="s">
        <v>31</v>
      </c>
      <c r="C21" s="26"/>
      <c r="D21" s="27"/>
      <c r="E21" s="66"/>
      <c r="F21" s="67">
        <v>0.06</v>
      </c>
      <c r="G21" s="49" t="s">
        <v>32</v>
      </c>
      <c r="H21" s="49">
        <v>1</v>
      </c>
      <c r="I21" s="39" t="s">
        <v>25</v>
      </c>
      <c r="J21" s="49">
        <v>15000</v>
      </c>
      <c r="K21" s="48" t="s">
        <v>26</v>
      </c>
      <c r="L21" s="68">
        <f t="shared" si="2"/>
        <v>15000</v>
      </c>
      <c r="M21" s="45">
        <f t="shared" si="3"/>
        <v>900</v>
      </c>
      <c r="N21" s="46">
        <v>0.03</v>
      </c>
      <c r="O21" s="45">
        <f t="shared" si="4"/>
        <v>927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 t="s">
        <v>61</v>
      </c>
      <c r="C22" s="26"/>
      <c r="D22" s="27"/>
      <c r="E22" s="66"/>
      <c r="F22" s="67">
        <v>1</v>
      </c>
      <c r="G22" s="49" t="s">
        <v>30</v>
      </c>
      <c r="H22" s="49">
        <v>1</v>
      </c>
      <c r="I22" s="39" t="s">
        <v>25</v>
      </c>
      <c r="J22" s="49">
        <v>1700</v>
      </c>
      <c r="K22" s="48" t="s">
        <v>26</v>
      </c>
      <c r="L22" s="44">
        <f t="shared" si="2"/>
        <v>1700</v>
      </c>
      <c r="M22" s="45">
        <f t="shared" si="3"/>
        <v>1700</v>
      </c>
      <c r="N22" s="46">
        <v>0.03</v>
      </c>
      <c r="O22" s="45">
        <f t="shared" si="4"/>
        <v>1751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 t="s">
        <v>62</v>
      </c>
      <c r="C23" s="26"/>
      <c r="D23" s="27"/>
      <c r="E23" s="66"/>
      <c r="F23" s="48">
        <v>0.4</v>
      </c>
      <c r="G23" s="49" t="s">
        <v>30</v>
      </c>
      <c r="H23" s="49">
        <v>1</v>
      </c>
      <c r="I23" s="39" t="s">
        <v>25</v>
      </c>
      <c r="J23" s="71">
        <v>2000</v>
      </c>
      <c r="K23" s="48" t="s">
        <v>26</v>
      </c>
      <c r="L23" s="44">
        <f t="shared" si="2"/>
        <v>2000</v>
      </c>
      <c r="M23" s="72">
        <f t="shared" si="3"/>
        <v>800</v>
      </c>
      <c r="N23" s="46">
        <v>0</v>
      </c>
      <c r="O23" s="72">
        <f t="shared" si="4"/>
        <v>800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 t="s">
        <v>63</v>
      </c>
      <c r="C24" s="26"/>
      <c r="D24" s="27"/>
      <c r="E24" s="74"/>
      <c r="F24" s="48">
        <v>0.6</v>
      </c>
      <c r="G24" s="49" t="s">
        <v>64</v>
      </c>
      <c r="H24" s="75">
        <v>1</v>
      </c>
      <c r="I24" s="39" t="s">
        <v>25</v>
      </c>
      <c r="J24" s="76">
        <v>850</v>
      </c>
      <c r="K24" s="48" t="s">
        <v>26</v>
      </c>
      <c r="L24" s="44">
        <v>850</v>
      </c>
      <c r="M24" s="45">
        <f t="shared" si="3"/>
        <v>510</v>
      </c>
      <c r="N24" s="46">
        <v>0</v>
      </c>
      <c r="O24" s="45">
        <f t="shared" si="4"/>
        <v>510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28</v>
      </c>
      <c r="O25" s="57">
        <f>SUM(O19:O24)</f>
        <v>5677.2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33</v>
      </c>
      <c r="C28" s="85"/>
      <c r="D28" s="86"/>
      <c r="E28" s="87"/>
      <c r="F28" s="88">
        <v>1</v>
      </c>
      <c r="G28" s="89" t="s">
        <v>30</v>
      </c>
      <c r="H28" s="89">
        <v>12</v>
      </c>
      <c r="I28" s="89" t="s">
        <v>25</v>
      </c>
      <c r="J28" s="90">
        <v>1500</v>
      </c>
      <c r="K28" s="91" t="s">
        <v>26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34</v>
      </c>
      <c r="C29" s="85"/>
      <c r="D29" s="86"/>
      <c r="E29" s="98"/>
      <c r="F29" s="88">
        <v>1</v>
      </c>
      <c r="G29" s="89" t="s">
        <v>30</v>
      </c>
      <c r="H29" s="89">
        <v>12</v>
      </c>
      <c r="I29" s="89" t="s">
        <v>25</v>
      </c>
      <c r="J29" s="90">
        <v>600</v>
      </c>
      <c r="K29" s="91" t="s">
        <v>26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35</v>
      </c>
      <c r="C30" s="85"/>
      <c r="D30" s="86"/>
      <c r="E30" s="98"/>
      <c r="F30" s="91">
        <v>1</v>
      </c>
      <c r="G30" s="89" t="s">
        <v>30</v>
      </c>
      <c r="H30" s="89">
        <v>1</v>
      </c>
      <c r="I30" s="89" t="s">
        <v>25</v>
      </c>
      <c r="J30" s="90">
        <v>500</v>
      </c>
      <c r="K30" s="91" t="s">
        <v>26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36</v>
      </c>
      <c r="C31" s="85"/>
      <c r="D31" s="86"/>
      <c r="E31" s="102"/>
      <c r="F31" s="91">
        <v>1</v>
      </c>
      <c r="G31" s="103" t="s">
        <v>30</v>
      </c>
      <c r="H31" s="103">
        <v>1</v>
      </c>
      <c r="I31" s="89" t="s">
        <v>25</v>
      </c>
      <c r="J31" s="90">
        <v>275</v>
      </c>
      <c r="K31" s="91" t="s">
        <v>26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37</v>
      </c>
      <c r="C32" s="85"/>
      <c r="D32" s="86"/>
      <c r="E32" s="98"/>
      <c r="F32" s="91">
        <v>1</v>
      </c>
      <c r="G32" s="89" t="s">
        <v>30</v>
      </c>
      <c r="H32" s="89">
        <v>1</v>
      </c>
      <c r="I32" s="89" t="s">
        <v>25</v>
      </c>
      <c r="J32" s="90">
        <v>250</v>
      </c>
      <c r="K32" s="91" t="s">
        <v>26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38</v>
      </c>
      <c r="C33" s="85"/>
      <c r="D33" s="86"/>
      <c r="E33" s="98"/>
      <c r="F33" s="91">
        <v>1</v>
      </c>
      <c r="G33" s="89" t="s">
        <v>30</v>
      </c>
      <c r="H33" s="89">
        <v>1</v>
      </c>
      <c r="I33" s="89" t="s">
        <v>25</v>
      </c>
      <c r="J33" s="90">
        <v>25</v>
      </c>
      <c r="K33" s="91" t="s">
        <v>26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39</v>
      </c>
      <c r="C34" s="85"/>
      <c r="D34" s="86"/>
      <c r="E34" s="106"/>
      <c r="F34" s="88">
        <v>1</v>
      </c>
      <c r="G34" s="89" t="s">
        <v>30</v>
      </c>
      <c r="H34" s="107">
        <v>1</v>
      </c>
      <c r="I34" s="89" t="s">
        <v>25</v>
      </c>
      <c r="J34" s="90">
        <v>650</v>
      </c>
      <c r="K34" s="91" t="s">
        <v>26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40</v>
      </c>
      <c r="C35" s="85"/>
      <c r="D35" s="86"/>
      <c r="E35" s="106"/>
      <c r="F35" s="88">
        <v>1</v>
      </c>
      <c r="G35" s="89" t="s">
        <v>30</v>
      </c>
      <c r="H35" s="107">
        <v>1</v>
      </c>
      <c r="I35" s="89" t="s">
        <v>25</v>
      </c>
      <c r="J35" s="90">
        <v>750</v>
      </c>
      <c r="K35" s="91" t="s">
        <v>26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28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41</v>
      </c>
      <c r="C39" s="26"/>
      <c r="D39" s="27"/>
      <c r="E39" s="38"/>
      <c r="F39" s="39">
        <v>1</v>
      </c>
      <c r="G39" s="49" t="s">
        <v>30</v>
      </c>
      <c r="H39" s="39">
        <v>1</v>
      </c>
      <c r="I39" s="39" t="s">
        <v>25</v>
      </c>
      <c r="J39" s="118">
        <v>0</v>
      </c>
      <c r="K39" s="48" t="s">
        <v>26</v>
      </c>
      <c r="L39" s="44">
        <f t="shared" ref="L39:L40" si="7">IF(H39="","",(IF(K39="Local",(J39/H39))))</f>
        <v>0</v>
      </c>
      <c r="M39" s="45">
        <f t="shared" ref="M39:M41" si="8">IF(F39="","",(IF(I39="USD",(L39*$F$7*F39),(L39*F39))))</f>
        <v>0</v>
      </c>
      <c r="N39" s="46">
        <v>0</v>
      </c>
      <c r="O39" s="45">
        <f t="shared" ref="O39:O41" si="9">IF(M39="","",(M39*(1+N39)))</f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42</v>
      </c>
      <c r="C40" s="26"/>
      <c r="D40" s="27"/>
      <c r="E40" s="38"/>
      <c r="F40" s="39">
        <v>1</v>
      </c>
      <c r="G40" s="49" t="s">
        <v>30</v>
      </c>
      <c r="H40" s="39">
        <v>1</v>
      </c>
      <c r="I40" s="39" t="s">
        <v>25</v>
      </c>
      <c r="J40" s="118">
        <v>0</v>
      </c>
      <c r="K40" s="48" t="s">
        <v>26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43</v>
      </c>
      <c r="C41" s="120" t="str">
        <f>F3</f>
        <v>GARMENT WASH</v>
      </c>
      <c r="D41" s="27"/>
      <c r="E41" s="38"/>
      <c r="F41" s="121">
        <v>1</v>
      </c>
      <c r="G41" s="49" t="s">
        <v>30</v>
      </c>
      <c r="H41" s="39">
        <v>1</v>
      </c>
      <c r="I41" s="39" t="s">
        <v>25</v>
      </c>
      <c r="J41" s="118">
        <v>2500</v>
      </c>
      <c r="K41" s="48" t="s">
        <v>26</v>
      </c>
      <c r="L41" s="44">
        <v>2500</v>
      </c>
      <c r="M41" s="45">
        <f t="shared" si="8"/>
        <v>2500</v>
      </c>
      <c r="N41" s="46">
        <v>0</v>
      </c>
      <c r="O41" s="45">
        <f t="shared" si="9"/>
        <v>2500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28</v>
      </c>
      <c r="O42" s="122">
        <f>SUM(O39:O41)</f>
        <v>2500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44</v>
      </c>
      <c r="C43" s="26"/>
      <c r="D43" s="27"/>
      <c r="E43" s="38"/>
      <c r="F43" s="39">
        <v>1</v>
      </c>
      <c r="G43" s="49" t="s">
        <v>30</v>
      </c>
      <c r="H43" s="39">
        <v>1</v>
      </c>
      <c r="I43" s="39" t="s">
        <v>25</v>
      </c>
      <c r="J43" s="118">
        <v>23000</v>
      </c>
      <c r="K43" s="48" t="s">
        <v>26</v>
      </c>
      <c r="L43" s="68">
        <f t="shared" ref="L43" si="10">IF(H43="","",(IF(K43="Local",(J43/H43),(J43/H43*1.3))))</f>
        <v>23000</v>
      </c>
      <c r="M43" s="45">
        <f t="shared" ref="M43:M44" si="11">IF(F43="","",(IF(I43="USD",(L43*$F$7*F43),(L43*F43))))</f>
        <v>23000</v>
      </c>
      <c r="N43" s="123">
        <v>0</v>
      </c>
      <c r="O43" s="124">
        <f t="shared" ref="O43:O44" si="12">IF(M43="","",(M43*(1+N43)))</f>
        <v>23000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45</v>
      </c>
      <c r="C44" s="26"/>
      <c r="D44" s="27"/>
      <c r="E44" s="38"/>
      <c r="F44" s="39">
        <v>1</v>
      </c>
      <c r="G44" s="49" t="s">
        <v>30</v>
      </c>
      <c r="H44" s="39">
        <v>1</v>
      </c>
      <c r="I44" s="39" t="s">
        <v>25</v>
      </c>
      <c r="J44" s="118">
        <v>2000</v>
      </c>
      <c r="K44" s="48" t="s">
        <v>26</v>
      </c>
      <c r="L44" s="44">
        <v>2000</v>
      </c>
      <c r="M44" s="45">
        <f t="shared" si="11"/>
        <v>2000</v>
      </c>
      <c r="N44" s="46">
        <v>0</v>
      </c>
      <c r="O44" s="124">
        <f t="shared" si="12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5"/>
      <c r="C45" s="125"/>
      <c r="D45" s="125"/>
      <c r="E45" s="5"/>
      <c r="F45" s="4"/>
      <c r="G45" s="4"/>
      <c r="H45" s="4"/>
      <c r="I45" s="4"/>
      <c r="J45" s="126"/>
      <c r="K45" s="4"/>
      <c r="L45" s="54"/>
      <c r="M45" s="55"/>
      <c r="N45" s="56" t="s">
        <v>28</v>
      </c>
      <c r="O45" s="122">
        <f>SUM(O43:O44)</f>
        <v>25000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46</v>
      </c>
      <c r="O46" s="127">
        <f>+O18+O25+O38+O42+O45</f>
        <v>115681.28567567567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8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47</v>
      </c>
      <c r="N47" s="46">
        <v>0.05</v>
      </c>
      <c r="O47" s="129">
        <f>+O46*N47</f>
        <v>5784.064283783784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48</v>
      </c>
      <c r="N48" s="10"/>
      <c r="O48" s="130">
        <f>SUM(O46:O47)</f>
        <v>121465.34995945945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2">
        <v>121400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2026-06-16T12:43:37Z</dcterms:created>
  <dcterms:modified xsi:type="dcterms:W3CDTF">2026-06-16T12:46:46Z</dcterms:modified>
</cp:coreProperties>
</file>