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14C44EDA-0DD5-407A-833E-5A9F7EE57AC5}" xr6:coauthVersionLast="47" xr6:coauthVersionMax="47" xr10:uidLastSave="{00000000-0000-0000-0000-000000000000}"/>
  <bookViews>
    <workbookView xWindow="-108" yWindow="-108" windowWidth="23256" windowHeight="12456" xr2:uid="{07867EA8-E829-45A3-8746-85A57B12C85A}"/>
  </bookViews>
  <sheets>
    <sheet name="8BLPCB26H0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L43" i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O26" i="1"/>
  <c r="M26" i="1"/>
  <c r="L26" i="1"/>
  <c r="M25" i="1"/>
  <c r="M24" i="1"/>
  <c r="O24" i="1" s="1"/>
  <c r="M23" i="1"/>
  <c r="O23" i="1" s="1"/>
  <c r="M22" i="1"/>
  <c r="O22" i="1" s="1"/>
  <c r="L22" i="1"/>
  <c r="L21" i="1"/>
  <c r="M21" i="1" s="1"/>
  <c r="O21" i="1" s="1"/>
  <c r="M20" i="1"/>
  <c r="O20" i="1" s="1"/>
  <c r="L20" i="1"/>
  <c r="L19" i="1"/>
  <c r="M19" i="1" s="1"/>
  <c r="O19" i="1" s="1"/>
  <c r="M17" i="1"/>
  <c r="O17" i="1" s="1"/>
  <c r="O15" i="1"/>
  <c r="M15" i="1"/>
  <c r="L15" i="1"/>
  <c r="M14" i="1"/>
  <c r="O14" i="1" s="1"/>
  <c r="L14" i="1"/>
  <c r="M13" i="1"/>
  <c r="O13" i="1" s="1"/>
  <c r="O18" i="1" s="1"/>
  <c r="L13" i="1"/>
  <c r="O25" i="1" l="1"/>
  <c r="O38" i="1"/>
  <c r="O46" i="1" s="1"/>
  <c r="O47" i="1" l="1"/>
  <c r="O48" i="1" s="1"/>
</calcChain>
</file>

<file path=xl/sharedStrings.xml><?xml version="1.0" encoding="utf-8"?>
<sst xmlns="http://schemas.openxmlformats.org/spreadsheetml/2006/main" count="125" uniqueCount="61">
  <si>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</si>
  <si>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</si>
  <si>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</si>
  <si>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</si>
  <si>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</si>
  <si>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</si>
  <si>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</si>
  <si>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</si>
  <si>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</si>
  <si>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</si>
  <si>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</si>
  <si>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</si>
  <si>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</si>
  <si>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</si>
  <si>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</si>
  <si>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</si>
  <si>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</si>
  <si>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</si>
  <si>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</si>
  <si>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</si>
  <si>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</si>
  <si>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</si>
  <si>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</si>
  <si>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</si>
  <si>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</si>
  <si>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</si>
  <si>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</si>
  <si>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set</t>
  </si>
  <si>
    <t>TOTAL =</t>
  </si>
  <si>
    <t>Benang</t>
  </si>
  <si>
    <t>Pcs</t>
  </si>
  <si>
    <t>INTERLINING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</si>
  <si>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</si>
  <si>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</si>
  <si>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</si>
  <si>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</si>
  <si>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</si>
  <si>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</si>
  <si>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</si>
  <si>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</si>
  <si>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</si>
  <si>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</si>
  <si>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</si>
  <si>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</si>
  <si>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</si>
  <si>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</si>
  <si>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</si>
  <si>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</si>
  <si>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</si>
  <si>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BEIGE</t>
  </si>
  <si>
    <t>61 CTTN 35 NYLON 4 SPANDEK, 107*71/21S,CW 56" 190 GSM</t>
  </si>
  <si>
    <t>etd 6 juni</t>
  </si>
  <si>
    <t>mid july</t>
  </si>
  <si>
    <t>gpml  end august</t>
  </si>
  <si>
    <t>mill : Bukatex</t>
  </si>
  <si>
    <t>KSCN044-1 61 CTTN 35 NYLON 4 SPANDEK, 107*71/21S,CW 56" 190 GSM</t>
  </si>
  <si>
    <t>mtr</t>
  </si>
  <si>
    <t>8BLPCB26H031</t>
  </si>
  <si>
    <t>PLEATED BARREL PANTS</t>
  </si>
  <si>
    <t>T/C LINING</t>
  </si>
  <si>
    <t>SW-2542 28L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</si>
</sst>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0"/>
      <color theme="3"/>
      <name val="Comic Sans MS"/>
      <family val="4"/>
    </font>
    <font>
      <sz val="10"/>
      <color theme="3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3"/>
      <name val="Times New Roman"/>
      <family val="1"/>
    </font>
    <font>
      <u/>
      <sz val="10"/>
      <color rgb="FF000000"/>
      <name val="Comic Sans MS"/>
      <family val="4"/>
    </font>
    <font>
      <b/>
      <sz val="10"/>
      <color theme="1"/>
      <name val="Microsoft YaHe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/>
  </cellStyleXfs>
  <cellXfs count="13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10" fillId="2" borderId="12" xfId="0" applyNumberFormat="1" applyFont="1" applyFill="1" applyBorder="1" applyAlignment="1">
      <alignment horizontal="center"/>
    </xf>
    <xf numFmtId="43" fontId="11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9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4" fontId="9" fillId="2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/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7" fillId="0" borderId="6" xfId="2" applyFont="1" applyBorder="1"/>
    <xf numFmtId="0" fontId="17" fillId="0" borderId="7" xfId="2" applyFont="1" applyBorder="1"/>
    <xf numFmtId="0" fontId="9" fillId="2" borderId="12" xfId="2" applyFont="1" applyFill="1" applyBorder="1"/>
    <xf numFmtId="2" fontId="18" fillId="2" borderId="12" xfId="2" applyNumberFormat="1" applyFont="1" applyFill="1" applyBorder="1" applyAlignment="1">
      <alignment horizontal="center"/>
    </xf>
    <xf numFmtId="0" fontId="18" fillId="2" borderId="12" xfId="2" applyFont="1" applyFill="1" applyBorder="1" applyAlignment="1">
      <alignment horizontal="center"/>
    </xf>
    <xf numFmtId="168" fontId="18" fillId="2" borderId="12" xfId="2" applyNumberFormat="1" applyFont="1" applyFill="1" applyBorder="1" applyAlignment="1">
      <alignment horizontal="center"/>
    </xf>
    <xf numFmtId="165" fontId="18" fillId="2" borderId="12" xfId="2" applyNumberFormat="1" applyFont="1" applyFill="1" applyBorder="1" applyAlignment="1">
      <alignment horizontal="center"/>
    </xf>
    <xf numFmtId="168" fontId="18" fillId="2" borderId="7" xfId="2" applyNumberFormat="1" applyFont="1" applyFill="1" applyBorder="1"/>
    <xf numFmtId="166" fontId="18" fillId="2" borderId="12" xfId="2" applyNumberFormat="1" applyFont="1" applyFill="1" applyBorder="1"/>
    <xf numFmtId="9" fontId="18" fillId="2" borderId="12" xfId="0" applyNumberFormat="1" applyFont="1" applyFill="1" applyBorder="1" applyAlignment="1">
      <alignment horizontal="center"/>
    </xf>
    <xf numFmtId="166" fontId="18" fillId="2" borderId="12" xfId="0" applyNumberFormat="1" applyFont="1" applyFill="1" applyBorder="1"/>
    <xf numFmtId="0" fontId="18" fillId="0" borderId="0" xfId="0" applyFont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8" fillId="2" borderId="12" xfId="2" applyNumberFormat="1" applyFont="1" applyFill="1" applyBorder="1"/>
    <xf numFmtId="0" fontId="11" fillId="0" borderId="5" xfId="2" applyFont="1" applyBorder="1"/>
    <xf numFmtId="0" fontId="14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2" fontId="18" fillId="2" borderId="12" xfId="0" applyNumberFormat="1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165" fontId="18" fillId="2" borderId="12" xfId="0" applyNumberFormat="1" applyFont="1" applyFill="1" applyBorder="1" applyAlignment="1">
      <alignment horizontal="center"/>
    </xf>
    <xf numFmtId="165" fontId="18" fillId="2" borderId="12" xfId="0" applyNumberFormat="1" applyFont="1" applyFill="1" applyBorder="1"/>
    <xf numFmtId="0" fontId="20" fillId="2" borderId="12" xfId="0" applyFont="1" applyFill="1" applyBorder="1" applyAlignment="1">
      <alignment horizontal="left"/>
    </xf>
    <xf numFmtId="165" fontId="22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9" fontId="10" fillId="2" borderId="12" xfId="0" applyNumberFormat="1" applyFont="1" applyFill="1" applyBorder="1" applyAlignment="1">
      <alignment horizontal="center"/>
    </xf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4" fillId="2" borderId="0" xfId="0" applyFont="1" applyFill="1" applyAlignment="1">
      <alignment horizontal="left"/>
    </xf>
    <xf numFmtId="0" fontId="24" fillId="5" borderId="0" xfId="0" applyFont="1" applyFill="1"/>
  </cellXfs>
  <cellStyles count="3">
    <cellStyle name="Comma" xfId="1" builtinId="3"/>
    <cellStyle name="Normal" xfId="0" builtinId="0"/>
    <cellStyle name="Normal 2" xfId="2" xr:uid="{66DF7E52-9E64-41B7-B005-3EED6FB948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808656</xdr:colOff>
      <xdr:row>0</xdr:row>
      <xdr:rowOff>0</xdr:rowOff>
    </xdr:from>
    <xdr:to>
      <xdr:col>13</xdr:col>
      <xdr:colOff>388620</xdr:colOff>
      <xdr:row>8</xdr:row>
      <xdr:rowOff>76200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1D4A872-67A9-4C41-ACC1-6007E27BD4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670" t="32078" r="59370" b="23324"/>
        <a:stretch>
          <a:fillRect/>
        </a:stretch>
      </xdr:blipFill>
      <xdr:spPr>
        <a:xfrm>
          <a:off x="12741576" y="0"/>
          <a:ext cx="966804" cy="1737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050B2-F559-415A-BA8F-3387AF8F3D0D}">
  <dimension ref="A1:Z1001"/>
  <sheetViews>
    <sheetView tabSelected="1" workbookViewId="0">
      <selection activeCell="C3" sqref="C3"/>
    </sheetView>
  </sheetViews>
  <sheetFormatPr defaultColWidth="15.88671875" defaultRowHeight="15" customHeight="1" x14ac:dyDescent="0.3"/>
  <cols>
    <col min="1" max="1" width="8" customWidth="1"/>
    <col min="2" max="2" width="28.5546875" customWidth="1"/>
    <col min="3" max="3" width="24.77734375" customWidth="1"/>
    <col min="4" max="4" width="10" customWidth="1"/>
    <col min="5" max="5" width="22.5546875" customWidth="1"/>
    <col min="6" max="6" width="11.33203125" customWidth="1"/>
    <col min="7" max="7" width="9.109375" customWidth="1"/>
    <col min="8" max="8" width="8.109375" customWidth="1"/>
    <col min="9" max="9" width="10.21875" customWidth="1"/>
    <col min="10" max="10" width="14.6640625" customWidth="1"/>
    <col min="11" max="11" width="11.88671875" customWidth="1"/>
    <col min="12" max="12" width="14.77734375" customWidth="1"/>
    <col min="13" max="13" width="20.21875" customWidth="1"/>
    <col min="14" max="14" width="9.77734375" customWidth="1"/>
    <col min="15" max="15" width="19.664062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57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49</v>
      </c>
      <c r="D4" s="8"/>
      <c r="E4" s="9" t="s">
        <v>4</v>
      </c>
      <c r="F4" s="12" t="s">
        <v>58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1400</v>
      </c>
      <c r="D5" s="8" t="s">
        <v>6</v>
      </c>
      <c r="E5" s="15" t="s">
        <v>7</v>
      </c>
      <c r="F5" s="15" t="s">
        <v>50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 t="s">
        <v>51</v>
      </c>
      <c r="F9" s="4" t="s">
        <v>52</v>
      </c>
      <c r="G9" s="131" t="s">
        <v>53</v>
      </c>
      <c r="H9" s="4"/>
      <c r="I9" s="4" t="s">
        <v>54</v>
      </c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55</v>
      </c>
      <c r="C13" s="26"/>
      <c r="D13" s="27"/>
      <c r="E13" s="38" t="s">
        <v>49</v>
      </c>
      <c r="F13" s="41">
        <v>1.57</v>
      </c>
      <c r="G13" s="39" t="s">
        <v>56</v>
      </c>
      <c r="H13" s="39">
        <v>1</v>
      </c>
      <c r="I13" s="39" t="s">
        <v>25</v>
      </c>
      <c r="J13" s="42">
        <v>53313</v>
      </c>
      <c r="K13" s="43" t="s">
        <v>26</v>
      </c>
      <c r="L13" s="44">
        <f t="shared" ref="L13:L15" si="0">IF(H13="","",(IF(K13="Local",(J13/H13),(J13/H13*1.3))))</f>
        <v>53313</v>
      </c>
      <c r="M13" s="45">
        <f>+F13*J13</f>
        <v>83701.41</v>
      </c>
      <c r="N13" s="46">
        <v>0.03</v>
      </c>
      <c r="O13" s="45">
        <f t="shared" ref="O13:O15" si="1">IF(M13="","",(M13*(1+N13)))</f>
        <v>86212.452300000004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 t="s">
        <v>59</v>
      </c>
      <c r="C14" s="26"/>
      <c r="D14" s="27"/>
      <c r="E14" s="47"/>
      <c r="F14" s="48">
        <v>0.2</v>
      </c>
      <c r="G14" s="49" t="s">
        <v>24</v>
      </c>
      <c r="H14" s="49">
        <v>1</v>
      </c>
      <c r="I14" s="49" t="s">
        <v>25</v>
      </c>
      <c r="J14" s="50">
        <v>14000</v>
      </c>
      <c r="K14" s="48" t="s">
        <v>26</v>
      </c>
      <c r="L14" s="44">
        <f t="shared" si="0"/>
        <v>14000</v>
      </c>
      <c r="M14" s="45">
        <f>+F14*J14</f>
        <v>2800</v>
      </c>
      <c r="N14" s="46">
        <v>0.03</v>
      </c>
      <c r="O14" s="45">
        <f t="shared" si="1"/>
        <v>2884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51">
        <v>0</v>
      </c>
      <c r="G15" s="39" t="s">
        <v>27</v>
      </c>
      <c r="H15" s="39">
        <v>1</v>
      </c>
      <c r="I15" s="39" t="s">
        <v>25</v>
      </c>
      <c r="J15" s="43">
        <v>0</v>
      </c>
      <c r="K15" s="43" t="s">
        <v>26</v>
      </c>
      <c r="L15" s="44">
        <f t="shared" si="0"/>
        <v>0</v>
      </c>
      <c r="M15" s="45">
        <f>+F15*J15</f>
        <v>0</v>
      </c>
      <c r="N15" s="46">
        <v>0.03</v>
      </c>
      <c r="O15" s="45">
        <f t="shared" si="1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5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2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3"/>
      <c r="K18" s="53"/>
      <c r="L18" s="54"/>
      <c r="M18" s="55"/>
      <c r="N18" s="56" t="s">
        <v>28</v>
      </c>
      <c r="O18" s="57">
        <f>SUM(O13:O16)</f>
        <v>89096.452300000004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8">
        <v>1</v>
      </c>
      <c r="B19" s="59" t="s">
        <v>29</v>
      </c>
      <c r="C19" s="23"/>
      <c r="D19" s="24"/>
      <c r="E19" s="60"/>
      <c r="F19" s="61">
        <v>1</v>
      </c>
      <c r="G19" s="49" t="s">
        <v>30</v>
      </c>
      <c r="H19" s="62">
        <v>1</v>
      </c>
      <c r="I19" s="39" t="s">
        <v>25</v>
      </c>
      <c r="J19" s="63">
        <v>1000</v>
      </c>
      <c r="K19" s="48" t="s">
        <v>26</v>
      </c>
      <c r="L19" s="44">
        <f t="shared" ref="L19:L27" si="2">IF(H19="","",(IF(K19="Local",(J19/H19),(J19/H19*1.3))))</f>
        <v>1000</v>
      </c>
      <c r="M19" s="45">
        <f t="shared" ref="M19:M26" si="3">IF(F19="","",(IF(I19="USD",(L19*$F$7*F19),(L19*F19))))</f>
        <v>1000</v>
      </c>
      <c r="N19" s="46">
        <v>0.03</v>
      </c>
      <c r="O19" s="45">
        <f t="shared" ref="O19:O24" si="4">IF(M19="","",(M19*(1+N19)))</f>
        <v>1030</v>
      </c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6.5" customHeight="1" x14ac:dyDescent="0.4">
      <c r="A20" s="58">
        <v>2</v>
      </c>
      <c r="B20" s="65" t="s">
        <v>60</v>
      </c>
      <c r="C20" s="26"/>
      <c r="D20" s="27"/>
      <c r="E20" s="66"/>
      <c r="F20" s="67">
        <v>4</v>
      </c>
      <c r="G20" s="49" t="s">
        <v>30</v>
      </c>
      <c r="H20" s="49">
        <v>1</v>
      </c>
      <c r="I20" s="39" t="s">
        <v>25</v>
      </c>
      <c r="J20" s="49">
        <v>320</v>
      </c>
      <c r="K20" s="48" t="s">
        <v>26</v>
      </c>
      <c r="L20" s="68">
        <f t="shared" si="2"/>
        <v>320</v>
      </c>
      <c r="M20" s="45">
        <f t="shared" si="3"/>
        <v>1280</v>
      </c>
      <c r="N20" s="46">
        <v>0.03</v>
      </c>
      <c r="O20" s="45">
        <f t="shared" si="4"/>
        <v>1318.4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8">
        <v>3</v>
      </c>
      <c r="B21" s="65" t="s">
        <v>31</v>
      </c>
      <c r="C21" s="26"/>
      <c r="D21" s="27"/>
      <c r="E21" s="66"/>
      <c r="F21" s="67">
        <v>0.06</v>
      </c>
      <c r="G21" s="49" t="s">
        <v>32</v>
      </c>
      <c r="H21" s="49">
        <v>1</v>
      </c>
      <c r="I21" s="39" t="s">
        <v>25</v>
      </c>
      <c r="J21" s="49">
        <v>15000</v>
      </c>
      <c r="K21" s="48" t="s">
        <v>26</v>
      </c>
      <c r="L21" s="68">
        <f t="shared" si="2"/>
        <v>15000</v>
      </c>
      <c r="M21" s="45">
        <f t="shared" si="3"/>
        <v>900</v>
      </c>
      <c r="N21" s="46">
        <v>0.03</v>
      </c>
      <c r="O21" s="45">
        <f t="shared" si="4"/>
        <v>927</v>
      </c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6.5" customHeight="1" x14ac:dyDescent="0.4">
      <c r="A22" s="69">
        <v>4</v>
      </c>
      <c r="B22" s="65"/>
      <c r="C22" s="26"/>
      <c r="D22" s="27"/>
      <c r="E22" s="66"/>
      <c r="F22" s="67">
        <v>1.25</v>
      </c>
      <c r="G22" s="49" t="s">
        <v>30</v>
      </c>
      <c r="H22" s="49">
        <v>1</v>
      </c>
      <c r="I22" s="39" t="s">
        <v>25</v>
      </c>
      <c r="J22" s="49"/>
      <c r="K22" s="48" t="s">
        <v>26</v>
      </c>
      <c r="L22" s="44">
        <f t="shared" si="2"/>
        <v>0</v>
      </c>
      <c r="M22" s="45">
        <f t="shared" si="3"/>
        <v>0</v>
      </c>
      <c r="N22" s="46">
        <v>0.03</v>
      </c>
      <c r="O22" s="45">
        <f t="shared" si="4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/>
      <c r="C23" s="26"/>
      <c r="D23" s="27"/>
      <c r="E23" s="66"/>
      <c r="F23" s="48"/>
      <c r="G23" s="49" t="s">
        <v>30</v>
      </c>
      <c r="H23" s="49">
        <v>0</v>
      </c>
      <c r="I23" s="39" t="s">
        <v>25</v>
      </c>
      <c r="J23" s="71">
        <v>0</v>
      </c>
      <c r="K23" s="48" t="s">
        <v>26</v>
      </c>
      <c r="L23" s="44"/>
      <c r="M23" s="72" t="str">
        <f t="shared" si="3"/>
        <v/>
      </c>
      <c r="N23" s="46">
        <v>0</v>
      </c>
      <c r="O23" s="72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3"/>
      <c r="C24" s="26"/>
      <c r="D24" s="27"/>
      <c r="E24" s="74"/>
      <c r="F24" s="48"/>
      <c r="G24" s="49" t="s">
        <v>30</v>
      </c>
      <c r="H24" s="75">
        <v>0</v>
      </c>
      <c r="I24" s="39" t="s">
        <v>25</v>
      </c>
      <c r="J24" s="76">
        <v>0</v>
      </c>
      <c r="K24" s="48" t="s">
        <v>26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7"/>
      <c r="C25" s="32"/>
      <c r="D25" s="33"/>
      <c r="E25" s="78"/>
      <c r="F25" s="79"/>
      <c r="G25" s="80"/>
      <c r="H25" s="80">
        <v>0</v>
      </c>
      <c r="I25" s="80"/>
      <c r="J25" s="81"/>
      <c r="K25" s="81"/>
      <c r="L25" s="44"/>
      <c r="M25" s="45" t="str">
        <f t="shared" si="3"/>
        <v/>
      </c>
      <c r="N25" s="56" t="s">
        <v>28</v>
      </c>
      <c r="O25" s="57">
        <f>SUM(O19:O24)</f>
        <v>3275.4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52"/>
      <c r="C26" s="26"/>
      <c r="D26" s="27"/>
      <c r="E26" s="38"/>
      <c r="F26" s="51"/>
      <c r="G26" s="39"/>
      <c r="H26" s="39"/>
      <c r="I26" s="39"/>
      <c r="J26" s="43"/>
      <c r="K26" s="43"/>
      <c r="L26" s="44" t="str">
        <f t="shared" si="2"/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3"/>
      <c r="G27" s="4"/>
      <c r="H27" s="4"/>
      <c r="I27" s="4"/>
      <c r="J27" s="53"/>
      <c r="K27" s="53"/>
      <c r="L27" s="44" t="str">
        <f t="shared" si="2"/>
        <v/>
      </c>
      <c r="M27" s="55"/>
      <c r="N27" s="82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3">
        <v>1</v>
      </c>
      <c r="B28" s="84" t="s">
        <v>33</v>
      </c>
      <c r="C28" s="85"/>
      <c r="D28" s="86"/>
      <c r="E28" s="87"/>
      <c r="F28" s="88">
        <v>1</v>
      </c>
      <c r="G28" s="89" t="s">
        <v>30</v>
      </c>
      <c r="H28" s="89">
        <v>12</v>
      </c>
      <c r="I28" s="89" t="s">
        <v>25</v>
      </c>
      <c r="J28" s="90">
        <v>1500</v>
      </c>
      <c r="K28" s="91" t="s">
        <v>26</v>
      </c>
      <c r="L28" s="92">
        <v>325</v>
      </c>
      <c r="M28" s="93">
        <f t="shared" ref="M28:M35" si="5">IF(F28="","",(IF(I28="USD",(L28*$F$7*F28),(L28*F28))))</f>
        <v>325</v>
      </c>
      <c r="N28" s="94">
        <v>0.03</v>
      </c>
      <c r="O28" s="95">
        <f t="shared" ref="O28:O32" si="6">IF(M28="","",(M28*(1+N28)))</f>
        <v>334.75</v>
      </c>
      <c r="P28" s="96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3">
        <v>2</v>
      </c>
      <c r="B29" s="97" t="s">
        <v>34</v>
      </c>
      <c r="C29" s="85"/>
      <c r="D29" s="86"/>
      <c r="E29" s="98"/>
      <c r="F29" s="88">
        <v>1</v>
      </c>
      <c r="G29" s="89" t="s">
        <v>30</v>
      </c>
      <c r="H29" s="89">
        <v>12</v>
      </c>
      <c r="I29" s="89" t="s">
        <v>25</v>
      </c>
      <c r="J29" s="90">
        <v>600</v>
      </c>
      <c r="K29" s="91" t="s">
        <v>26</v>
      </c>
      <c r="L29" s="92">
        <v>130</v>
      </c>
      <c r="M29" s="93">
        <f t="shared" si="5"/>
        <v>130</v>
      </c>
      <c r="N29" s="94">
        <v>0.03</v>
      </c>
      <c r="O29" s="95">
        <f t="shared" si="6"/>
        <v>133.9</v>
      </c>
      <c r="P29" s="96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3">
        <v>3</v>
      </c>
      <c r="B30" s="99" t="s">
        <v>35</v>
      </c>
      <c r="C30" s="85"/>
      <c r="D30" s="86"/>
      <c r="E30" s="98"/>
      <c r="F30" s="91">
        <v>1</v>
      </c>
      <c r="G30" s="89" t="s">
        <v>30</v>
      </c>
      <c r="H30" s="89">
        <v>1</v>
      </c>
      <c r="I30" s="89" t="s">
        <v>25</v>
      </c>
      <c r="J30" s="90">
        <v>500</v>
      </c>
      <c r="K30" s="91" t="s">
        <v>26</v>
      </c>
      <c r="L30" s="100">
        <v>110</v>
      </c>
      <c r="M30" s="93">
        <f t="shared" si="5"/>
        <v>110</v>
      </c>
      <c r="N30" s="94">
        <v>0.03</v>
      </c>
      <c r="O30" s="95">
        <f t="shared" si="6"/>
        <v>113.3</v>
      </c>
      <c r="P30" s="96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3">
        <v>4</v>
      </c>
      <c r="B31" s="101" t="s">
        <v>36</v>
      </c>
      <c r="C31" s="85"/>
      <c r="D31" s="86"/>
      <c r="E31" s="102"/>
      <c r="F31" s="91">
        <v>1</v>
      </c>
      <c r="G31" s="103" t="s">
        <v>30</v>
      </c>
      <c r="H31" s="103">
        <v>1</v>
      </c>
      <c r="I31" s="89" t="s">
        <v>25</v>
      </c>
      <c r="J31" s="90">
        <v>275</v>
      </c>
      <c r="K31" s="91" t="s">
        <v>26</v>
      </c>
      <c r="L31" s="100">
        <v>275</v>
      </c>
      <c r="M31" s="93">
        <f t="shared" si="5"/>
        <v>275</v>
      </c>
      <c r="N31" s="94">
        <v>0.03</v>
      </c>
      <c r="O31" s="95">
        <f t="shared" si="6"/>
        <v>283.25</v>
      </c>
      <c r="P31" s="96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3">
        <v>5</v>
      </c>
      <c r="B32" s="99" t="s">
        <v>37</v>
      </c>
      <c r="C32" s="85"/>
      <c r="D32" s="86"/>
      <c r="E32" s="98"/>
      <c r="F32" s="91">
        <v>1</v>
      </c>
      <c r="G32" s="89" t="s">
        <v>30</v>
      </c>
      <c r="H32" s="89">
        <v>1</v>
      </c>
      <c r="I32" s="89" t="s">
        <v>25</v>
      </c>
      <c r="J32" s="90">
        <v>250</v>
      </c>
      <c r="K32" s="91" t="s">
        <v>26</v>
      </c>
      <c r="L32" s="100">
        <v>250</v>
      </c>
      <c r="M32" s="93">
        <f t="shared" si="5"/>
        <v>250</v>
      </c>
      <c r="N32" s="94">
        <v>0.03</v>
      </c>
      <c r="O32" s="95">
        <f t="shared" si="6"/>
        <v>257.5</v>
      </c>
      <c r="P32" s="96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3">
        <v>6</v>
      </c>
      <c r="B33" s="104" t="s">
        <v>38</v>
      </c>
      <c r="C33" s="85"/>
      <c r="D33" s="86"/>
      <c r="E33" s="98"/>
      <c r="F33" s="91">
        <v>1</v>
      </c>
      <c r="G33" s="89" t="s">
        <v>30</v>
      </c>
      <c r="H33" s="89">
        <v>1</v>
      </c>
      <c r="I33" s="89" t="s">
        <v>25</v>
      </c>
      <c r="J33" s="90">
        <v>25</v>
      </c>
      <c r="K33" s="91" t="s">
        <v>26</v>
      </c>
      <c r="L33" s="100">
        <v>17</v>
      </c>
      <c r="M33" s="93">
        <f t="shared" si="5"/>
        <v>17</v>
      </c>
      <c r="N33" s="94">
        <v>0.03</v>
      </c>
      <c r="O33" s="95">
        <f>IF(M33="","",(M33*(1+N33)))</f>
        <v>17.510000000000002</v>
      </c>
      <c r="P33" s="96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3">
        <v>7</v>
      </c>
      <c r="B34" s="105" t="s">
        <v>39</v>
      </c>
      <c r="C34" s="85"/>
      <c r="D34" s="86"/>
      <c r="E34" s="106"/>
      <c r="F34" s="88">
        <v>1</v>
      </c>
      <c r="G34" s="89" t="s">
        <v>30</v>
      </c>
      <c r="H34" s="107">
        <v>1</v>
      </c>
      <c r="I34" s="89" t="s">
        <v>25</v>
      </c>
      <c r="J34" s="90">
        <v>650</v>
      </c>
      <c r="K34" s="91" t="s">
        <v>26</v>
      </c>
      <c r="L34" s="100">
        <v>380</v>
      </c>
      <c r="M34" s="93">
        <f t="shared" si="5"/>
        <v>380</v>
      </c>
      <c r="N34" s="94">
        <v>0.03</v>
      </c>
      <c r="O34" s="95">
        <f>IF(M34="","",(M34*(1+N34)))</f>
        <v>391.40000000000003</v>
      </c>
      <c r="P34" s="96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3">
        <v>8</v>
      </c>
      <c r="B35" s="105" t="s">
        <v>40</v>
      </c>
      <c r="C35" s="85"/>
      <c r="D35" s="86"/>
      <c r="E35" s="106"/>
      <c r="F35" s="88">
        <v>1</v>
      </c>
      <c r="G35" s="89" t="s">
        <v>30</v>
      </c>
      <c r="H35" s="107">
        <v>1</v>
      </c>
      <c r="I35" s="89" t="s">
        <v>25</v>
      </c>
      <c r="J35" s="90">
        <v>750</v>
      </c>
      <c r="K35" s="91" t="s">
        <v>26</v>
      </c>
      <c r="L35" s="100">
        <v>300</v>
      </c>
      <c r="M35" s="93">
        <f t="shared" si="5"/>
        <v>300</v>
      </c>
      <c r="N35" s="94">
        <v>0.03</v>
      </c>
      <c r="O35" s="95">
        <f>IF(M35="","",(M35*(1+N35)))</f>
        <v>309</v>
      </c>
      <c r="P35" s="96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49"/>
      <c r="B36" s="108"/>
      <c r="C36" s="26"/>
      <c r="D36" s="27"/>
      <c r="E36" s="109"/>
      <c r="F36" s="110"/>
      <c r="G36" s="111"/>
      <c r="H36" s="112"/>
      <c r="I36" s="111"/>
      <c r="J36" s="113"/>
      <c r="K36" s="113"/>
      <c r="L36" s="114"/>
      <c r="M36" s="95" t="str">
        <f>IF(F36="","",(IF(I36="USD",(L36*$F$7*F36),(L36*F36))))</f>
        <v/>
      </c>
      <c r="N36" s="94">
        <v>0</v>
      </c>
      <c r="O36" s="95" t="str">
        <f>IF(M36="","",(M36*(1+N36)))</f>
        <v/>
      </c>
      <c r="P36" s="96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49"/>
      <c r="B37" s="115"/>
      <c r="C37" s="115"/>
      <c r="D37" s="115"/>
      <c r="E37" s="109"/>
      <c r="F37" s="116"/>
      <c r="G37" s="112"/>
      <c r="H37" s="112"/>
      <c r="I37" s="112"/>
      <c r="J37" s="116"/>
      <c r="K37" s="116"/>
      <c r="L37" s="114"/>
      <c r="M37" s="95"/>
      <c r="N37" s="94"/>
      <c r="O37" s="95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7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6" t="s">
        <v>28</v>
      </c>
      <c r="O38" s="57">
        <f>SUM(O28:O36)</f>
        <v>1840.61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0" t="s">
        <v>41</v>
      </c>
      <c r="C39" s="26"/>
      <c r="D39" s="27"/>
      <c r="E39" s="38"/>
      <c r="F39" s="39">
        <v>1</v>
      </c>
      <c r="G39" s="49" t="s">
        <v>30</v>
      </c>
      <c r="H39" s="39">
        <v>1</v>
      </c>
      <c r="I39" s="39" t="s">
        <v>25</v>
      </c>
      <c r="J39" s="118">
        <v>0</v>
      </c>
      <c r="K39" s="48" t="s">
        <v>26</v>
      </c>
      <c r="L39" s="44">
        <f t="shared" ref="L39:L40" si="7">IF(H39="","",(IF(K39="Local",(J39/H39))))</f>
        <v>0</v>
      </c>
      <c r="M39" s="45">
        <f t="shared" ref="M39:M41" si="8">IF(F39="","",(IF(I39="USD",(L39*$F$7*F39),(L39*F39))))</f>
        <v>0</v>
      </c>
      <c r="N39" s="46">
        <v>0</v>
      </c>
      <c r="O39" s="45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0" t="s">
        <v>42</v>
      </c>
      <c r="C40" s="26"/>
      <c r="D40" s="27"/>
      <c r="E40" s="38"/>
      <c r="F40" s="39">
        <v>1</v>
      </c>
      <c r="G40" s="49" t="s">
        <v>30</v>
      </c>
      <c r="H40" s="39">
        <v>1</v>
      </c>
      <c r="I40" s="39" t="s">
        <v>25</v>
      </c>
      <c r="J40" s="118">
        <v>0</v>
      </c>
      <c r="K40" s="48" t="s">
        <v>26</v>
      </c>
      <c r="L40" s="44">
        <f t="shared" si="7"/>
        <v>0</v>
      </c>
      <c r="M40" s="45">
        <f t="shared" si="8"/>
        <v>0</v>
      </c>
      <c r="N40" s="46">
        <v>0</v>
      </c>
      <c r="O40" s="45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9" t="s">
        <v>43</v>
      </c>
      <c r="C41" s="120">
        <f>F3</f>
        <v>0</v>
      </c>
      <c r="D41" s="27"/>
      <c r="E41" s="38"/>
      <c r="F41" s="121">
        <v>0</v>
      </c>
      <c r="G41" s="49" t="s">
        <v>30</v>
      </c>
      <c r="H41" s="39">
        <v>1</v>
      </c>
      <c r="I41" s="39" t="s">
        <v>25</v>
      </c>
      <c r="J41" s="118">
        <v>0</v>
      </c>
      <c r="K41" s="48" t="s">
        <v>26</v>
      </c>
      <c r="L41" s="44">
        <v>0</v>
      </c>
      <c r="M41" s="45">
        <f t="shared" si="8"/>
        <v>0</v>
      </c>
      <c r="N41" s="46">
        <v>0</v>
      </c>
      <c r="O41" s="45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6" t="s">
        <v>28</v>
      </c>
      <c r="O42" s="122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44</v>
      </c>
      <c r="C43" s="26"/>
      <c r="D43" s="27"/>
      <c r="E43" s="38"/>
      <c r="F43" s="39">
        <v>1</v>
      </c>
      <c r="G43" s="49" t="s">
        <v>30</v>
      </c>
      <c r="H43" s="39">
        <v>1</v>
      </c>
      <c r="I43" s="39" t="s">
        <v>25</v>
      </c>
      <c r="J43" s="118">
        <v>23000</v>
      </c>
      <c r="K43" s="48" t="s">
        <v>26</v>
      </c>
      <c r="L43" s="68">
        <f t="shared" ref="L43" si="10">IF(H43="","",(IF(K43="Local",(J43/H43),(J43/H43*1.3))))</f>
        <v>23000</v>
      </c>
      <c r="M43" s="45">
        <f t="shared" ref="M43:M44" si="11">IF(F43="","",(IF(I43="USD",(L43*$F$7*F43),(L43*F43))))</f>
        <v>23000</v>
      </c>
      <c r="N43" s="123">
        <v>0</v>
      </c>
      <c r="O43" s="124">
        <f t="shared" ref="O43:O44" si="12">IF(M43="","",(M43*(1+N43)))</f>
        <v>23000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45</v>
      </c>
      <c r="C44" s="26"/>
      <c r="D44" s="27"/>
      <c r="E44" s="38"/>
      <c r="F44" s="39">
        <v>1</v>
      </c>
      <c r="G44" s="49" t="s">
        <v>30</v>
      </c>
      <c r="H44" s="39">
        <v>1</v>
      </c>
      <c r="I44" s="39" t="s">
        <v>25</v>
      </c>
      <c r="J44" s="118">
        <v>2000</v>
      </c>
      <c r="K44" s="48" t="s">
        <v>26</v>
      </c>
      <c r="L44" s="44">
        <v>2000</v>
      </c>
      <c r="M44" s="45">
        <f t="shared" si="11"/>
        <v>2000</v>
      </c>
      <c r="N44" s="46">
        <v>0</v>
      </c>
      <c r="O44" s="124">
        <f t="shared" si="12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5"/>
      <c r="C45" s="125"/>
      <c r="D45" s="125"/>
      <c r="E45" s="5"/>
      <c r="F45" s="4"/>
      <c r="G45" s="4"/>
      <c r="H45" s="4"/>
      <c r="I45" s="4"/>
      <c r="J45" s="126"/>
      <c r="K45" s="4"/>
      <c r="L45" s="54"/>
      <c r="M45" s="55"/>
      <c r="N45" s="56" t="s">
        <v>28</v>
      </c>
      <c r="O45" s="122">
        <f>SUM(O43:O44)</f>
        <v>25000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46</v>
      </c>
      <c r="O46" s="127">
        <f>+O18+O25+O38+O42+O45</f>
        <v>119212.4623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8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47</v>
      </c>
      <c r="N47" s="46">
        <v>0.05</v>
      </c>
      <c r="O47" s="129">
        <f>+O46*N47</f>
        <v>5960.6231150000003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48</v>
      </c>
      <c r="N48" s="10"/>
      <c r="O48" s="130">
        <f>SUM(O46:O47)</f>
        <v>125173.08541499999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2">
        <v>125170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8BLPCB26H031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2026-05-16T02:16:00Z</dcterms:created>
  <dcterms:modified xsi:type="dcterms:W3CDTF">2026-05-16T02:22:32Z</dcterms:modified>
</cp:coreProperties>
</file>