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"/>
    </mc:Choice>
  </mc:AlternateContent>
  <xr:revisionPtr revIDLastSave="0" documentId="8_{50EBA247-11D2-4744-80E7-8517273459A7}" xr6:coauthVersionLast="47" xr6:coauthVersionMax="47" xr10:uidLastSave="{00000000-0000-0000-0000-000000000000}"/>
  <bookViews>
    <workbookView xWindow="-108" yWindow="-108" windowWidth="23256" windowHeight="12456" xr2:uid="{CC390054-01B6-4980-85C7-9D9D5E8B1195}"/>
  </bookViews>
  <sheets>
    <sheet name="8 - SDWSSC126F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4" i="1" l="1"/>
  <c r="M44" i="1"/>
  <c r="M43" i="1"/>
  <c r="O43" i="1" s="1"/>
  <c r="O45" i="1" s="1"/>
  <c r="M41" i="1"/>
  <c r="O41" i="1" s="1"/>
  <c r="C41" i="1"/>
  <c r="L40" i="1"/>
  <c r="M40" i="1" s="1"/>
  <c r="O40" i="1" s="1"/>
  <c r="L39" i="1"/>
  <c r="M39" i="1" s="1"/>
  <c r="O39" i="1" s="1"/>
  <c r="O42" i="1" s="1"/>
  <c r="M36" i="1"/>
  <c r="O36" i="1" s="1"/>
  <c r="M35" i="1"/>
  <c r="O35" i="1" s="1"/>
  <c r="O34" i="1"/>
  <c r="M34" i="1"/>
  <c r="M33" i="1"/>
  <c r="O33" i="1" s="1"/>
  <c r="M32" i="1"/>
  <c r="O32" i="1" s="1"/>
  <c r="M31" i="1"/>
  <c r="O31" i="1" s="1"/>
  <c r="O30" i="1"/>
  <c r="M30" i="1"/>
  <c r="M29" i="1"/>
  <c r="O29" i="1" s="1"/>
  <c r="M28" i="1"/>
  <c r="O28" i="1" s="1"/>
  <c r="L27" i="1"/>
  <c r="M26" i="1"/>
  <c r="O26" i="1" s="1"/>
  <c r="L26" i="1"/>
  <c r="M25" i="1"/>
  <c r="M24" i="1"/>
  <c r="O24" i="1" s="1"/>
  <c r="M23" i="1"/>
  <c r="O23" i="1" s="1"/>
  <c r="O22" i="1"/>
  <c r="M22" i="1"/>
  <c r="L22" i="1"/>
  <c r="L21" i="1"/>
  <c r="M21" i="1" s="1"/>
  <c r="O21" i="1" s="1"/>
  <c r="L20" i="1"/>
  <c r="M20" i="1" s="1"/>
  <c r="O20" i="1" s="1"/>
  <c r="L19" i="1"/>
  <c r="M19" i="1" s="1"/>
  <c r="O19" i="1" s="1"/>
  <c r="M17" i="1"/>
  <c r="O17" i="1" s="1"/>
  <c r="M14" i="1"/>
  <c r="O14" i="1" s="1"/>
  <c r="L14" i="1"/>
  <c r="M13" i="1"/>
  <c r="O13" i="1" s="1"/>
  <c r="O25" i="1" l="1"/>
  <c r="O18" i="1"/>
  <c r="O46" i="1" s="1"/>
  <c r="O38" i="1"/>
  <c r="O47" i="1" l="1"/>
  <c r="O48" i="1" s="1"/>
</calcChain>
</file>

<file path=xl/sharedStrings.xml><?xml version="1.0" encoding="utf-8"?>
<sst xmlns="http://schemas.openxmlformats.org/spreadsheetml/2006/main" count="120" uniqueCount="59">
  <si>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</si>
  <si>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</si>
  <si>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</si>
  <si>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</si>
  <si>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</si>
  <si>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</si>
  <si>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</si>
  <si>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</si>
  <si>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</si>
  <si>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</si>
  <si>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</si>
  <si>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</si>
  <si>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</si>
  <si>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</si>
  <si>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</si>
  <si>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</si>
  <si>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</si>
  <si>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</si>
  <si>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</si>
  <si>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</si>
  <si>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</si>
  <si>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</si>
  <si>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</si>
  <si>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</si>
  <si>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Yards</t>
  </si>
  <si>
    <t>IDR</t>
  </si>
  <si>
    <t>Local</t>
  </si>
  <si>
    <t>TOTAL =</t>
  </si>
  <si>
    <t>Benang</t>
  </si>
  <si>
    <t>Pcs</t>
  </si>
  <si>
    <t>INTERLINING</t>
  </si>
  <si>
    <t>YARD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</si>
  <si>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</si>
  <si>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</si>
  <si>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</si>
  <si>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</si>
  <si>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</si>
  <si>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</si>
  <si>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</si>
  <si>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</si>
  <si>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</si>
  <si>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</si>
  <si>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</si>
  <si>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</si>
  <si>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</si>
  <si>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</si>
  <si>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</si>
  <si>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</si>
  <si>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8 - SDWSSC126F027</t>
  </si>
  <si>
    <t>OFFWHITE</t>
  </si>
  <si>
    <t>MIDI SKIRT</t>
  </si>
  <si>
    <t>73% COTTON 27% LINEN 54/55" 145 GSMTON LINEN</t>
  </si>
  <si>
    <t>1586 pcs</t>
  </si>
  <si>
    <t>DNT 3586 73% COTTON 27% LINEN 54/55" 145 GSM ex b020</t>
  </si>
  <si>
    <t>offwhite</t>
  </si>
  <si>
    <t>LINING MICROTEX</t>
  </si>
  <si>
    <t>ELASTIC BAND ON WAISTBAND UK 3,5CM</t>
  </si>
  <si>
    <t>YDS</t>
  </si>
  <si>
    <t>ELASTIC BAND 0.5CM ON BUBLE HEM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</si>
</sst>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;\-#,##0\ ;&quot; -&quot;#\ ;@\ "/>
    <numFmt numFmtId="165" formatCode="_(* #,##0_);_(* \(#,##0\);_(* &quot;-&quot;??_);_(@_)"/>
    <numFmt numFmtId="166" formatCode="#,##0.00\ ;\-#,##0.00\ ;&quot; -&quot;#\ ;@\ "/>
    <numFmt numFmtId="167" formatCode="[$IDR]\ #,##0.00\ ;\-[$IDR]\ #,##0.00\ ;[$IDR]&quot; -&quot;#\ ;@\ "/>
    <numFmt numFmtId="168" formatCode="_-* #,##0.00_-;\-* #,##0.00_-;_-* \-??_-;_-@"/>
    <numFmt numFmtId="169" formatCode="&quot;Rp&quot;#,##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sz val="7"/>
      <color rgb="FF1F1F1F"/>
      <name val="Arial"/>
      <family val="2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0"/>
      <color rgb="FF000000"/>
      <name val="Calibri"/>
      <family val="2"/>
      <scheme val="minor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0"/>
      <color rgb="FFFF0000"/>
      <name val="Trebuchet MS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u/>
      <sz val="10"/>
      <color rgb="FF000000"/>
      <name val="Comic Sans MS"/>
      <family val="4"/>
    </font>
    <font>
      <b/>
      <sz val="10"/>
      <color rgb="FF0070C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132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0" borderId="0" xfId="0" applyFont="1"/>
    <xf numFmtId="0" fontId="5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 vertical="center"/>
    </xf>
    <xf numFmtId="2" fontId="11" fillId="2" borderId="12" xfId="0" applyNumberFormat="1" applyFont="1" applyFill="1" applyBorder="1" applyAlignment="1">
      <alignment horizontal="center"/>
    </xf>
    <xf numFmtId="165" fontId="13" fillId="2" borderId="12" xfId="1" applyNumberFormat="1" applyFont="1" applyFill="1" applyBorder="1" applyAlignment="1">
      <alignment horizontal="center"/>
    </xf>
    <xf numFmtId="166" fontId="4" fillId="2" borderId="12" xfId="0" applyNumberFormat="1" applyFont="1" applyFill="1" applyBorder="1" applyAlignment="1">
      <alignment horizontal="center"/>
    </xf>
    <xf numFmtId="166" fontId="4" fillId="2" borderId="12" xfId="0" applyNumberFormat="1" applyFont="1" applyFill="1" applyBorder="1"/>
    <xf numFmtId="167" fontId="4" fillId="2" borderId="12" xfId="0" applyNumberFormat="1" applyFont="1" applyFill="1" applyBorder="1"/>
    <xf numFmtId="9" fontId="4" fillId="2" borderId="12" xfId="0" applyNumberFormat="1" applyFont="1" applyFill="1" applyBorder="1" applyAlignment="1">
      <alignment horizontal="center"/>
    </xf>
    <xf numFmtId="0" fontId="14" fillId="2" borderId="12" xfId="0" applyFont="1" applyFill="1" applyBorder="1"/>
    <xf numFmtId="166" fontId="10" fillId="2" borderId="12" xfId="0" applyNumberFormat="1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2" fontId="4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top"/>
    </xf>
    <xf numFmtId="166" fontId="4" fillId="2" borderId="0" xfId="0" applyNumberFormat="1" applyFont="1" applyFill="1" applyAlignment="1">
      <alignment horizontal="center"/>
    </xf>
    <xf numFmtId="166" fontId="4" fillId="2" borderId="0" xfId="0" applyNumberFormat="1" applyFont="1" applyFill="1"/>
    <xf numFmtId="167" fontId="4" fillId="2" borderId="0" xfId="0" applyNumberFormat="1" applyFont="1" applyFill="1"/>
    <xf numFmtId="0" fontId="2" fillId="3" borderId="0" xfId="0" applyFont="1" applyFill="1" applyAlignment="1">
      <alignment horizontal="right"/>
    </xf>
    <xf numFmtId="167" fontId="2" fillId="3" borderId="1" xfId="0" applyNumberFormat="1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left" vertical="center"/>
    </xf>
    <xf numFmtId="0" fontId="4" fillId="2" borderId="1" xfId="0" applyFont="1" applyFill="1" applyBorder="1"/>
    <xf numFmtId="166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6" fontId="10" fillId="2" borderId="1" xfId="0" applyNumberFormat="1" applyFont="1" applyFill="1" applyBorder="1" applyAlignment="1">
      <alignment horizontal="center"/>
    </xf>
    <xf numFmtId="0" fontId="14" fillId="0" borderId="0" xfId="0" applyFont="1"/>
    <xf numFmtId="4" fontId="10" fillId="2" borderId="12" xfId="0" applyNumberFormat="1" applyFont="1" applyFill="1" applyBorder="1" applyAlignment="1">
      <alignment horizontal="center"/>
    </xf>
    <xf numFmtId="166" fontId="4" fillId="2" borderId="7" xfId="0" applyNumberFormat="1" applyFont="1" applyFill="1" applyBorder="1"/>
    <xf numFmtId="167" fontId="10" fillId="2" borderId="12" xfId="0" applyNumberFormat="1" applyFont="1" applyFill="1" applyBorder="1"/>
    <xf numFmtId="0" fontId="10" fillId="2" borderId="12" xfId="0" applyFont="1" applyFill="1" applyBorder="1"/>
    <xf numFmtId="2" fontId="10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1" fontId="15" fillId="2" borderId="5" xfId="0" applyNumberFormat="1" applyFont="1" applyFill="1" applyBorder="1"/>
    <xf numFmtId="0" fontId="16" fillId="2" borderId="12" xfId="0" applyFont="1" applyFill="1" applyBorder="1"/>
    <xf numFmtId="0" fontId="16" fillId="2" borderId="12" xfId="0" applyFont="1" applyFill="1" applyBorder="1" applyAlignment="1">
      <alignment horizontal="center"/>
    </xf>
    <xf numFmtId="168" fontId="17" fillId="2" borderId="12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 vertical="top"/>
    </xf>
    <xf numFmtId="0" fontId="4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6" fontId="4" fillId="2" borderId="8" xfId="0" applyNumberFormat="1" applyFont="1" applyFill="1" applyBorder="1" applyAlignment="1">
      <alignment horizontal="center"/>
    </xf>
    <xf numFmtId="9" fontId="4" fillId="2" borderId="0" xfId="0" applyNumberFormat="1" applyFont="1" applyFill="1" applyAlignment="1">
      <alignment horizontal="center"/>
    </xf>
    <xf numFmtId="0" fontId="10" fillId="2" borderId="12" xfId="2" applyFont="1" applyFill="1" applyBorder="1" applyAlignment="1">
      <alignment horizontal="center"/>
    </xf>
    <xf numFmtId="0" fontId="10" fillId="2" borderId="5" xfId="2" applyFont="1" applyFill="1" applyBorder="1"/>
    <xf numFmtId="0" fontId="18" fillId="0" borderId="6" xfId="2" applyFont="1" applyBorder="1"/>
    <xf numFmtId="0" fontId="18" fillId="0" borderId="7" xfId="2" applyFont="1" applyBorder="1"/>
    <xf numFmtId="0" fontId="10" fillId="2" borderId="12" xfId="2" applyFont="1" applyFill="1" applyBorder="1"/>
    <xf numFmtId="2" fontId="11" fillId="2" borderId="12" xfId="2" applyNumberFormat="1" applyFont="1" applyFill="1" applyBorder="1" applyAlignment="1">
      <alignment horizontal="center"/>
    </xf>
    <xf numFmtId="0" fontId="11" fillId="2" borderId="12" xfId="2" applyFont="1" applyFill="1" applyBorder="1" applyAlignment="1">
      <alignment horizontal="center"/>
    </xf>
    <xf numFmtId="169" fontId="11" fillId="2" borderId="12" xfId="2" applyNumberFormat="1" applyFont="1" applyFill="1" applyBorder="1" applyAlignment="1">
      <alignment horizontal="center"/>
    </xf>
    <xf numFmtId="166" fontId="11" fillId="2" borderId="12" xfId="2" applyNumberFormat="1" applyFont="1" applyFill="1" applyBorder="1" applyAlignment="1">
      <alignment horizontal="center"/>
    </xf>
    <xf numFmtId="169" fontId="11" fillId="2" borderId="7" xfId="2" applyNumberFormat="1" applyFont="1" applyFill="1" applyBorder="1"/>
    <xf numFmtId="167" fontId="11" fillId="2" borderId="12" xfId="2" applyNumberFormat="1" applyFont="1" applyFill="1" applyBorder="1"/>
    <xf numFmtId="9" fontId="11" fillId="2" borderId="12" xfId="0" applyNumberFormat="1" applyFont="1" applyFill="1" applyBorder="1" applyAlignment="1">
      <alignment horizontal="center"/>
    </xf>
    <xf numFmtId="167" fontId="11" fillId="2" borderId="12" xfId="0" applyNumberFormat="1" applyFont="1" applyFill="1" applyBorder="1"/>
    <xf numFmtId="0" fontId="4" fillId="2" borderId="5" xfId="2" applyFont="1" applyFill="1" applyBorder="1" applyAlignment="1">
      <alignment horizontal="left" vertical="top"/>
    </xf>
    <xf numFmtId="0" fontId="4" fillId="2" borderId="12" xfId="2" applyFont="1" applyFill="1" applyBorder="1"/>
    <xf numFmtId="0" fontId="4" fillId="2" borderId="5" xfId="2" applyFont="1" applyFill="1" applyBorder="1" applyAlignment="1">
      <alignment horizontal="left"/>
    </xf>
    <xf numFmtId="169" fontId="11" fillId="2" borderId="12" xfId="2" applyNumberFormat="1" applyFont="1" applyFill="1" applyBorder="1"/>
    <xf numFmtId="0" fontId="13" fillId="0" borderId="5" xfId="2" applyFont="1" applyBorder="1"/>
    <xf numFmtId="0" fontId="16" fillId="2" borderId="12" xfId="2" applyFont="1" applyFill="1" applyBorder="1"/>
    <xf numFmtId="0" fontId="19" fillId="2" borderId="12" xfId="2" applyFont="1" applyFill="1" applyBorder="1" applyAlignment="1">
      <alignment horizontal="center"/>
    </xf>
    <xf numFmtId="0" fontId="10" fillId="2" borderId="5" xfId="2" applyFont="1" applyFill="1" applyBorder="1" applyAlignment="1">
      <alignment horizontal="left"/>
    </xf>
    <xf numFmtId="0" fontId="20" fillId="2" borderId="5" xfId="2" applyFont="1" applyFill="1" applyBorder="1" applyAlignment="1">
      <alignment horizontal="left"/>
    </xf>
    <xf numFmtId="0" fontId="21" fillId="2" borderId="12" xfId="2" applyFont="1" applyFill="1" applyBorder="1"/>
    <xf numFmtId="0" fontId="22" fillId="2" borderId="12" xfId="2" applyFont="1" applyFill="1" applyBorder="1" applyAlignment="1">
      <alignment horizontal="center"/>
    </xf>
    <xf numFmtId="0" fontId="20" fillId="2" borderId="5" xfId="0" applyFont="1" applyFill="1" applyBorder="1" applyAlignment="1">
      <alignment horizontal="left"/>
    </xf>
    <xf numFmtId="0" fontId="21" fillId="2" borderId="12" xfId="0" applyFont="1" applyFill="1" applyBorder="1"/>
    <xf numFmtId="0" fontId="21" fillId="2" borderId="12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left"/>
    </xf>
    <xf numFmtId="166" fontId="21" fillId="2" borderId="12" xfId="0" applyNumberFormat="1" applyFont="1" applyFill="1" applyBorder="1" applyAlignment="1">
      <alignment horizontal="center"/>
    </xf>
    <xf numFmtId="166" fontId="20" fillId="2" borderId="12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0" fontId="23" fillId="2" borderId="12" xfId="0" applyFont="1" applyFill="1" applyBorder="1"/>
    <xf numFmtId="0" fontId="23" fillId="2" borderId="5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167" fontId="2" fillId="3" borderId="0" xfId="0" applyNumberFormat="1" applyFont="1" applyFill="1"/>
    <xf numFmtId="166" fontId="24" fillId="2" borderId="12" xfId="0" applyNumberFormat="1" applyFont="1" applyFill="1" applyBorder="1"/>
    <xf numFmtId="167" fontId="2" fillId="2" borderId="12" xfId="0" applyNumberFormat="1" applyFont="1" applyFill="1" applyBorder="1"/>
    <xf numFmtId="0" fontId="9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167" fontId="2" fillId="0" borderId="12" xfId="0" applyNumberFormat="1" applyFont="1" applyBorder="1"/>
    <xf numFmtId="0" fontId="4" fillId="2" borderId="0" xfId="0" applyFont="1" applyFill="1" applyAlignment="1">
      <alignment horizontal="center"/>
    </xf>
    <xf numFmtId="167" fontId="4" fillId="0" borderId="12" xfId="0" applyNumberFormat="1" applyFont="1" applyBorder="1"/>
    <xf numFmtId="167" fontId="2" fillId="4" borderId="0" xfId="0" applyNumberFormat="1" applyFont="1" applyFill="1"/>
    <xf numFmtId="0" fontId="13" fillId="2" borderId="0" xfId="0" applyFont="1" applyFill="1"/>
    <xf numFmtId="0" fontId="10" fillId="2" borderId="5" xfId="0" applyFont="1" applyFill="1" applyBorder="1"/>
    <xf numFmtId="0" fontId="13" fillId="2" borderId="12" xfId="0" applyFont="1" applyFill="1" applyBorder="1" applyAlignment="1">
      <alignment horizontal="right"/>
    </xf>
    <xf numFmtId="0" fontId="10" fillId="2" borderId="6" xfId="0" applyFont="1" applyFill="1" applyBorder="1"/>
    <xf numFmtId="0" fontId="10" fillId="2" borderId="7" xfId="0" applyFont="1" applyFill="1" applyBorder="1"/>
  </cellXfs>
  <cellStyles count="3">
    <cellStyle name="Comma" xfId="1" builtinId="3"/>
    <cellStyle name="Normal" xfId="0" builtinId="0"/>
    <cellStyle name="Normal 2" xfId="2" xr:uid="{43D75C72-EB05-4CBE-8782-44DB1AE4BE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213360</xdr:colOff>
      <xdr:row>0</xdr:row>
      <xdr:rowOff>68579</xdr:rowOff>
    </xdr:from>
    <xdr:ext cx="1531620" cy="1805941"/>
    <xdr:pic>
      <xdr:nvPicPr>
        <xdr:cNvPr id="3" name="image4.png" title="Image">
          <a:extLst>
            <a:ext uri="{FF2B5EF4-FFF2-40B4-BE49-F238E27FC236}">
              <a16:creationId xmlns:a16="http://schemas.microsoft.com/office/drawing/2014/main" id="{025E3B1C-DD0C-4343-8357-FC6BAB646DEC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t="6439" b="18390"/>
        <a:stretch>
          <a:fillRect/>
        </a:stretch>
      </xdr:blipFill>
      <xdr:spPr>
        <a:xfrm>
          <a:off x="10340340" y="68579"/>
          <a:ext cx="1531620" cy="1805941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974D6-1BB1-444C-82BF-3786DDC3D0D6}">
  <dimension ref="A1:Z1001"/>
  <sheetViews>
    <sheetView tabSelected="1" workbookViewId="0">
      <selection activeCell="C3" sqref="C3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.2" customHeight="1" x14ac:dyDescent="0.45">
      <c r="A3" s="4"/>
      <c r="B3" s="6" t="s">
        <v>1</v>
      </c>
      <c r="C3" s="7" t="s">
        <v>48</v>
      </c>
      <c r="D3" s="8"/>
      <c r="E3" s="9" t="s">
        <v>2</v>
      </c>
      <c r="F3" s="9"/>
      <c r="G3" s="10"/>
      <c r="H3" s="10"/>
      <c r="I3" s="11"/>
      <c r="J3" s="11"/>
      <c r="K3" s="12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13" t="s">
        <v>49</v>
      </c>
      <c r="D4" s="8"/>
      <c r="E4" s="9" t="s">
        <v>4</v>
      </c>
      <c r="F4" s="14" t="s">
        <v>50</v>
      </c>
      <c r="G4" s="2"/>
      <c r="H4" s="2"/>
      <c r="I4" s="11"/>
      <c r="J4" s="11"/>
      <c r="K4" s="11"/>
      <c r="L4" s="5"/>
      <c r="M4" s="5"/>
      <c r="N4" s="4"/>
      <c r="O4" s="15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6">
        <v>700</v>
      </c>
      <c r="D5" s="8" t="s">
        <v>6</v>
      </c>
      <c r="E5" s="17" t="s">
        <v>7</v>
      </c>
      <c r="F5" s="17" t="s">
        <v>51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8"/>
      <c r="C6" s="17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5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9" t="s">
        <v>8</v>
      </c>
      <c r="C7" s="20" t="s">
        <v>9</v>
      </c>
      <c r="D7" s="18"/>
      <c r="E7" s="18"/>
      <c r="F7" s="21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8"/>
      <c r="D8" s="22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 t="s">
        <v>52</v>
      </c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3" t="s">
        <v>10</v>
      </c>
      <c r="B10" s="24" t="s">
        <v>11</v>
      </c>
      <c r="C10" s="25"/>
      <c r="D10" s="26"/>
      <c r="E10" s="23" t="s">
        <v>12</v>
      </c>
      <c r="F10" s="24" t="s">
        <v>13</v>
      </c>
      <c r="G10" s="26"/>
      <c r="H10" s="27" t="s">
        <v>14</v>
      </c>
      <c r="I10" s="28"/>
      <c r="J10" s="28"/>
      <c r="K10" s="28"/>
      <c r="L10" s="29"/>
      <c r="M10" s="23" t="s">
        <v>15</v>
      </c>
      <c r="N10" s="30" t="s">
        <v>16</v>
      </c>
      <c r="O10" s="23" t="s">
        <v>17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24.75" customHeight="1" x14ac:dyDescent="0.3">
      <c r="A11" s="32"/>
      <c r="B11" s="33"/>
      <c r="C11" s="34"/>
      <c r="D11" s="35"/>
      <c r="E11" s="32"/>
      <c r="F11" s="33"/>
      <c r="G11" s="35"/>
      <c r="H11" s="36" t="s">
        <v>18</v>
      </c>
      <c r="I11" s="36" t="s">
        <v>19</v>
      </c>
      <c r="J11" s="36" t="s">
        <v>20</v>
      </c>
      <c r="K11" s="37" t="s">
        <v>21</v>
      </c>
      <c r="L11" s="36" t="s">
        <v>22</v>
      </c>
      <c r="M11" s="32"/>
      <c r="N11" s="32"/>
      <c r="O11" s="32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6.8" x14ac:dyDescent="0.45">
      <c r="A12" s="38"/>
      <c r="B12" s="39" t="s">
        <v>23</v>
      </c>
      <c r="C12" s="28"/>
      <c r="D12" s="29"/>
      <c r="E12" s="40"/>
      <c r="F12" s="41"/>
      <c r="G12" s="41"/>
      <c r="H12" s="41"/>
      <c r="I12" s="41"/>
      <c r="J12" s="41"/>
      <c r="K12" s="41"/>
      <c r="L12" s="40"/>
      <c r="M12" s="40"/>
      <c r="N12" s="41"/>
      <c r="O12" s="4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41">
        <v>1</v>
      </c>
      <c r="B13" s="42" t="s">
        <v>53</v>
      </c>
      <c r="C13" s="28"/>
      <c r="D13" s="29"/>
      <c r="E13" s="40" t="s">
        <v>54</v>
      </c>
      <c r="F13" s="43">
        <v>2.169</v>
      </c>
      <c r="G13" s="41" t="s">
        <v>24</v>
      </c>
      <c r="H13" s="41">
        <v>1</v>
      </c>
      <c r="I13" s="41" t="s">
        <v>25</v>
      </c>
      <c r="J13" s="44">
        <v>45390</v>
      </c>
      <c r="K13" s="45" t="s">
        <v>26</v>
      </c>
      <c r="L13" s="46">
        <v>51000</v>
      </c>
      <c r="M13" s="47">
        <f>+F13*J13</f>
        <v>98450.91</v>
      </c>
      <c r="N13" s="48">
        <v>0.03</v>
      </c>
      <c r="O13" s="47">
        <f t="shared" ref="O13:O14" si="0">IF(M13="","",(M13*(1+N13)))</f>
        <v>101404.43730000001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41">
        <v>2</v>
      </c>
      <c r="B14" s="42" t="s">
        <v>55</v>
      </c>
      <c r="C14" s="28"/>
      <c r="D14" s="29"/>
      <c r="E14" s="49"/>
      <c r="F14" s="50">
        <v>1.85</v>
      </c>
      <c r="G14" s="51" t="s">
        <v>24</v>
      </c>
      <c r="H14" s="51">
        <v>1</v>
      </c>
      <c r="I14" s="51" t="s">
        <v>25</v>
      </c>
      <c r="J14" s="129">
        <v>9500</v>
      </c>
      <c r="K14" s="50" t="s">
        <v>26</v>
      </c>
      <c r="L14" s="46">
        <f t="shared" ref="L14" si="1">IF(H14="","",(IF(K14="Local",(J14/H14),(J14/H14*1.3))))</f>
        <v>9500</v>
      </c>
      <c r="M14" s="47">
        <f>+F14*J14</f>
        <v>17575</v>
      </c>
      <c r="N14" s="48">
        <v>0.03</v>
      </c>
      <c r="O14" s="47">
        <f t="shared" si="0"/>
        <v>18102.25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41">
        <v>3</v>
      </c>
      <c r="B15" s="42"/>
      <c r="C15" s="28"/>
      <c r="D15" s="29"/>
      <c r="E15" s="40"/>
      <c r="F15" s="52"/>
      <c r="G15" s="41"/>
      <c r="H15" s="41"/>
      <c r="I15" s="41"/>
      <c r="J15" s="45"/>
      <c r="K15" s="45"/>
      <c r="L15" s="46"/>
      <c r="M15" s="47"/>
      <c r="N15" s="48"/>
      <c r="O15" s="47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41">
        <v>4</v>
      </c>
      <c r="B16" s="42"/>
      <c r="C16" s="28"/>
      <c r="D16" s="29"/>
      <c r="E16" s="40"/>
      <c r="F16" s="52"/>
      <c r="G16" s="41"/>
      <c r="H16" s="41"/>
      <c r="I16" s="41"/>
      <c r="J16" s="45"/>
      <c r="K16" s="45"/>
      <c r="L16" s="46"/>
      <c r="M16" s="47"/>
      <c r="N16" s="48"/>
      <c r="O16" s="47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41">
        <v>3</v>
      </c>
      <c r="B17" s="53"/>
      <c r="C17" s="28"/>
      <c r="D17" s="29"/>
      <c r="E17" s="40"/>
      <c r="F17" s="41"/>
      <c r="G17" s="41"/>
      <c r="H17" s="41"/>
      <c r="I17" s="41"/>
      <c r="J17" s="45"/>
      <c r="K17" s="45"/>
      <c r="L17" s="46"/>
      <c r="M17" s="47" t="e">
        <f>#N/A</f>
        <v>#N/A</v>
      </c>
      <c r="N17" s="48"/>
      <c r="O17" s="47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4"/>
      <c r="K18" s="54"/>
      <c r="L18" s="55"/>
      <c r="M18" s="56"/>
      <c r="N18" s="57" t="s">
        <v>27</v>
      </c>
      <c r="O18" s="58">
        <f>SUM(O13:O16)</f>
        <v>119506.68730000001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59">
        <v>1</v>
      </c>
      <c r="B19" s="60" t="s">
        <v>28</v>
      </c>
      <c r="C19" s="25"/>
      <c r="D19" s="26"/>
      <c r="E19" s="61"/>
      <c r="F19" s="62">
        <v>1</v>
      </c>
      <c r="G19" s="51" t="s">
        <v>29</v>
      </c>
      <c r="H19" s="63">
        <v>1</v>
      </c>
      <c r="I19" s="41" t="s">
        <v>25</v>
      </c>
      <c r="J19" s="64">
        <v>1000</v>
      </c>
      <c r="K19" s="50" t="s">
        <v>26</v>
      </c>
      <c r="L19" s="46">
        <f t="shared" ref="L19:L27" si="2">IF(H19="","",(IF(K19="Local",(J19/H19),(J19/H19*1.3))))</f>
        <v>1000</v>
      </c>
      <c r="M19" s="47">
        <f t="shared" ref="M19:M26" si="3">IF(F19="","",(IF(I19="USD",(L19*$F$7*F19),(L19*F19))))</f>
        <v>1000</v>
      </c>
      <c r="N19" s="48">
        <v>0.03</v>
      </c>
      <c r="O19" s="47">
        <f t="shared" ref="O19:O24" si="4">IF(M19="","",(M19*(1+N19)))</f>
        <v>1030</v>
      </c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</row>
    <row r="20" spans="1:26" ht="16.5" customHeight="1" x14ac:dyDescent="0.4">
      <c r="A20" s="59">
        <v>2</v>
      </c>
      <c r="B20" s="128" t="s">
        <v>30</v>
      </c>
      <c r="C20" s="130"/>
      <c r="D20" s="131"/>
      <c r="E20" s="69"/>
      <c r="F20" s="70">
        <v>0.125</v>
      </c>
      <c r="G20" s="51" t="s">
        <v>31</v>
      </c>
      <c r="H20" s="51">
        <v>1</v>
      </c>
      <c r="I20" s="41" t="s">
        <v>25</v>
      </c>
      <c r="J20" s="51">
        <v>15000</v>
      </c>
      <c r="K20" s="50" t="s">
        <v>26</v>
      </c>
      <c r="L20" s="67">
        <f t="shared" si="2"/>
        <v>15000</v>
      </c>
      <c r="M20" s="68">
        <f t="shared" si="3"/>
        <v>1875</v>
      </c>
      <c r="N20" s="48">
        <v>0.03</v>
      </c>
      <c r="O20" s="47">
        <f t="shared" si="4"/>
        <v>1931.25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59">
        <v>3</v>
      </c>
      <c r="B21" s="128" t="s">
        <v>56</v>
      </c>
      <c r="C21" s="130"/>
      <c r="D21" s="131"/>
      <c r="E21" s="69"/>
      <c r="F21" s="70">
        <v>0.65</v>
      </c>
      <c r="G21" s="51" t="s">
        <v>57</v>
      </c>
      <c r="H21" s="51">
        <v>1</v>
      </c>
      <c r="I21" s="41" t="s">
        <v>25</v>
      </c>
      <c r="J21" s="51">
        <v>2000</v>
      </c>
      <c r="K21" s="50" t="s">
        <v>26</v>
      </c>
      <c r="L21" s="67">
        <f t="shared" si="2"/>
        <v>2000</v>
      </c>
      <c r="M21" s="68">
        <f t="shared" si="3"/>
        <v>1300</v>
      </c>
      <c r="N21" s="48">
        <v>0.03</v>
      </c>
      <c r="O21" s="47">
        <f t="shared" si="4"/>
        <v>1339</v>
      </c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</row>
    <row r="22" spans="1:26" ht="16.5" customHeight="1" x14ac:dyDescent="0.4">
      <c r="A22" s="71">
        <v>4</v>
      </c>
      <c r="B22" s="72" t="s">
        <v>58</v>
      </c>
      <c r="C22" s="28"/>
      <c r="D22" s="29"/>
      <c r="E22" s="69"/>
      <c r="F22" s="50">
        <v>1.1000000000000001</v>
      </c>
      <c r="G22" s="51" t="s">
        <v>57</v>
      </c>
      <c r="H22" s="51">
        <v>1</v>
      </c>
      <c r="I22" s="41" t="s">
        <v>25</v>
      </c>
      <c r="J22" s="66">
        <v>1000</v>
      </c>
      <c r="K22" s="50" t="s">
        <v>26</v>
      </c>
      <c r="L22" s="67">
        <f t="shared" si="2"/>
        <v>1000</v>
      </c>
      <c r="M22" s="68">
        <f t="shared" si="3"/>
        <v>1100</v>
      </c>
      <c r="N22" s="48">
        <v>0.03</v>
      </c>
      <c r="O22" s="47">
        <f t="shared" si="4"/>
        <v>1133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1">
        <v>5</v>
      </c>
      <c r="B23" s="72"/>
      <c r="C23" s="28"/>
      <c r="D23" s="29"/>
      <c r="E23" s="69"/>
      <c r="F23" s="50"/>
      <c r="G23" s="51" t="s">
        <v>29</v>
      </c>
      <c r="H23" s="51">
        <v>0</v>
      </c>
      <c r="I23" s="41" t="s">
        <v>25</v>
      </c>
      <c r="J23" s="66">
        <v>0</v>
      </c>
      <c r="K23" s="50" t="s">
        <v>26</v>
      </c>
      <c r="L23" s="67">
        <v>0</v>
      </c>
      <c r="M23" s="68" t="str">
        <f t="shared" si="3"/>
        <v/>
      </c>
      <c r="N23" s="48">
        <v>0</v>
      </c>
      <c r="O23" s="68" t="str">
        <f t="shared" si="4"/>
        <v/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1">
        <v>6</v>
      </c>
      <c r="B24" s="73"/>
      <c r="C24" s="28"/>
      <c r="D24" s="29"/>
      <c r="E24" s="74"/>
      <c r="F24" s="50"/>
      <c r="G24" s="51" t="s">
        <v>29</v>
      </c>
      <c r="H24" s="75">
        <v>0</v>
      </c>
      <c r="I24" s="41" t="s">
        <v>25</v>
      </c>
      <c r="J24" s="76">
        <v>0</v>
      </c>
      <c r="K24" s="50" t="s">
        <v>26</v>
      </c>
      <c r="L24" s="46"/>
      <c r="M24" s="47" t="str">
        <f t="shared" si="3"/>
        <v/>
      </c>
      <c r="N24" s="48">
        <v>0</v>
      </c>
      <c r="O24" s="47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41"/>
      <c r="B25" s="77"/>
      <c r="C25" s="34"/>
      <c r="D25" s="35"/>
      <c r="E25" s="78"/>
      <c r="F25" s="79"/>
      <c r="G25" s="80"/>
      <c r="H25" s="80">
        <v>0</v>
      </c>
      <c r="I25" s="80"/>
      <c r="J25" s="81"/>
      <c r="K25" s="81"/>
      <c r="L25" s="46"/>
      <c r="M25" s="47" t="str">
        <f t="shared" si="3"/>
        <v/>
      </c>
      <c r="N25" s="57" t="s">
        <v>27</v>
      </c>
      <c r="O25" s="58">
        <f>SUM(O19:O24)</f>
        <v>5433.25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41">
        <v>8</v>
      </c>
      <c r="B26" s="53"/>
      <c r="C26" s="28"/>
      <c r="D26" s="29"/>
      <c r="E26" s="40"/>
      <c r="F26" s="52"/>
      <c r="G26" s="41"/>
      <c r="H26" s="41"/>
      <c r="I26" s="41"/>
      <c r="J26" s="45"/>
      <c r="K26" s="45"/>
      <c r="L26" s="46" t="str">
        <f t="shared" si="2"/>
        <v/>
      </c>
      <c r="M26" s="47" t="str">
        <f t="shared" si="3"/>
        <v/>
      </c>
      <c r="N26" s="48"/>
      <c r="O26" s="47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4"/>
      <c r="G27" s="4"/>
      <c r="H27" s="4"/>
      <c r="I27" s="4"/>
      <c r="J27" s="54"/>
      <c r="K27" s="54"/>
      <c r="L27" s="46" t="str">
        <f t="shared" si="2"/>
        <v/>
      </c>
      <c r="M27" s="56"/>
      <c r="N27" s="82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3">
        <v>1</v>
      </c>
      <c r="B28" s="84" t="s">
        <v>32</v>
      </c>
      <c r="C28" s="85"/>
      <c r="D28" s="86"/>
      <c r="E28" s="87"/>
      <c r="F28" s="88">
        <v>1</v>
      </c>
      <c r="G28" s="89" t="s">
        <v>29</v>
      </c>
      <c r="H28" s="89">
        <v>12</v>
      </c>
      <c r="I28" s="89" t="s">
        <v>25</v>
      </c>
      <c r="J28" s="90">
        <v>1500</v>
      </c>
      <c r="K28" s="91" t="s">
        <v>26</v>
      </c>
      <c r="L28" s="92">
        <v>310</v>
      </c>
      <c r="M28" s="93">
        <f t="shared" ref="M28:M35" si="5">IF(F28="","",(IF(I28="USD",(L28*$F$7*F28),(L28*F28))))</f>
        <v>310</v>
      </c>
      <c r="N28" s="94">
        <v>0.03</v>
      </c>
      <c r="O28" s="95">
        <f t="shared" ref="O28:O32" si="6">IF(M28="","",(M28*(1+N28)))</f>
        <v>319.3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3">
        <v>2</v>
      </c>
      <c r="B29" s="96" t="s">
        <v>33</v>
      </c>
      <c r="C29" s="85"/>
      <c r="D29" s="86"/>
      <c r="E29" s="97"/>
      <c r="F29" s="88">
        <v>1</v>
      </c>
      <c r="G29" s="89" t="s">
        <v>29</v>
      </c>
      <c r="H29" s="89">
        <v>12</v>
      </c>
      <c r="I29" s="89" t="s">
        <v>25</v>
      </c>
      <c r="J29" s="90">
        <v>600</v>
      </c>
      <c r="K29" s="91" t="s">
        <v>26</v>
      </c>
      <c r="L29" s="92">
        <v>130</v>
      </c>
      <c r="M29" s="93">
        <f t="shared" si="5"/>
        <v>130</v>
      </c>
      <c r="N29" s="94">
        <v>0.03</v>
      </c>
      <c r="O29" s="95">
        <f t="shared" si="6"/>
        <v>133.9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3">
        <v>3</v>
      </c>
      <c r="B30" s="98" t="s">
        <v>34</v>
      </c>
      <c r="C30" s="85"/>
      <c r="D30" s="86"/>
      <c r="E30" s="97"/>
      <c r="F30" s="91">
        <v>1</v>
      </c>
      <c r="G30" s="89" t="s">
        <v>29</v>
      </c>
      <c r="H30" s="89">
        <v>1</v>
      </c>
      <c r="I30" s="89" t="s">
        <v>25</v>
      </c>
      <c r="J30" s="90">
        <v>500</v>
      </c>
      <c r="K30" s="91" t="s">
        <v>26</v>
      </c>
      <c r="L30" s="99">
        <v>110</v>
      </c>
      <c r="M30" s="93">
        <f t="shared" si="5"/>
        <v>110</v>
      </c>
      <c r="N30" s="94">
        <v>0.03</v>
      </c>
      <c r="O30" s="95">
        <f t="shared" si="6"/>
        <v>113.3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3">
        <v>4</v>
      </c>
      <c r="B31" s="100" t="s">
        <v>35</v>
      </c>
      <c r="C31" s="85"/>
      <c r="D31" s="86"/>
      <c r="E31" s="101"/>
      <c r="F31" s="91">
        <v>1</v>
      </c>
      <c r="G31" s="102" t="s">
        <v>29</v>
      </c>
      <c r="H31" s="102">
        <v>1</v>
      </c>
      <c r="I31" s="89" t="s">
        <v>25</v>
      </c>
      <c r="J31" s="90">
        <v>220</v>
      </c>
      <c r="K31" s="91" t="s">
        <v>26</v>
      </c>
      <c r="L31" s="99">
        <v>220</v>
      </c>
      <c r="M31" s="93">
        <f t="shared" si="5"/>
        <v>220</v>
      </c>
      <c r="N31" s="94">
        <v>0.03</v>
      </c>
      <c r="O31" s="95">
        <f t="shared" si="6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3">
        <v>5</v>
      </c>
      <c r="B32" s="98" t="s">
        <v>36</v>
      </c>
      <c r="C32" s="85"/>
      <c r="D32" s="86"/>
      <c r="E32" s="97"/>
      <c r="F32" s="91">
        <v>1</v>
      </c>
      <c r="G32" s="89" t="s">
        <v>29</v>
      </c>
      <c r="H32" s="89">
        <v>1</v>
      </c>
      <c r="I32" s="89" t="s">
        <v>25</v>
      </c>
      <c r="J32" s="90">
        <v>250</v>
      </c>
      <c r="K32" s="91" t="s">
        <v>26</v>
      </c>
      <c r="L32" s="99">
        <v>250</v>
      </c>
      <c r="M32" s="93">
        <f t="shared" si="5"/>
        <v>250</v>
      </c>
      <c r="N32" s="94">
        <v>0.03</v>
      </c>
      <c r="O32" s="95">
        <f t="shared" si="6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3">
        <v>6</v>
      </c>
      <c r="B33" s="103" t="s">
        <v>37</v>
      </c>
      <c r="C33" s="85"/>
      <c r="D33" s="86"/>
      <c r="E33" s="97"/>
      <c r="F33" s="91">
        <v>1</v>
      </c>
      <c r="G33" s="89" t="s">
        <v>29</v>
      </c>
      <c r="H33" s="89">
        <v>1</v>
      </c>
      <c r="I33" s="89" t="s">
        <v>25</v>
      </c>
      <c r="J33" s="90">
        <v>25</v>
      </c>
      <c r="K33" s="91" t="s">
        <v>26</v>
      </c>
      <c r="L33" s="99">
        <v>17</v>
      </c>
      <c r="M33" s="93">
        <f t="shared" si="5"/>
        <v>17</v>
      </c>
      <c r="N33" s="94">
        <v>0.03</v>
      </c>
      <c r="O33" s="95">
        <f>IF(M33="","",(M33*(1+N33)))</f>
        <v>17.510000000000002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3">
        <v>7</v>
      </c>
      <c r="B34" s="104" t="s">
        <v>38</v>
      </c>
      <c r="C34" s="85"/>
      <c r="D34" s="86"/>
      <c r="E34" s="105"/>
      <c r="F34" s="88">
        <v>1</v>
      </c>
      <c r="G34" s="89" t="s">
        <v>29</v>
      </c>
      <c r="H34" s="106">
        <v>1</v>
      </c>
      <c r="I34" s="89" t="s">
        <v>25</v>
      </c>
      <c r="J34" s="90">
        <v>650</v>
      </c>
      <c r="K34" s="91" t="s">
        <v>26</v>
      </c>
      <c r="L34" s="99">
        <v>380</v>
      </c>
      <c r="M34" s="93">
        <f t="shared" si="5"/>
        <v>380</v>
      </c>
      <c r="N34" s="94">
        <v>0.03</v>
      </c>
      <c r="O34" s="95">
        <f>IF(M34="","",(M34*(1+N34)))</f>
        <v>391.40000000000003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3">
        <v>8</v>
      </c>
      <c r="B35" s="104" t="s">
        <v>39</v>
      </c>
      <c r="C35" s="85"/>
      <c r="D35" s="86"/>
      <c r="E35" s="105"/>
      <c r="F35" s="88">
        <v>1</v>
      </c>
      <c r="G35" s="89" t="s">
        <v>29</v>
      </c>
      <c r="H35" s="106">
        <v>1</v>
      </c>
      <c r="I35" s="89" t="s">
        <v>25</v>
      </c>
      <c r="J35" s="90">
        <v>750</v>
      </c>
      <c r="K35" s="91" t="s">
        <v>26</v>
      </c>
      <c r="L35" s="99">
        <v>300</v>
      </c>
      <c r="M35" s="93">
        <f t="shared" si="5"/>
        <v>300</v>
      </c>
      <c r="N35" s="94">
        <v>0.03</v>
      </c>
      <c r="O35" s="95">
        <f>IF(M35="","",(M35*(1+N35)))</f>
        <v>309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51"/>
      <c r="B36" s="107"/>
      <c r="C36" s="28"/>
      <c r="D36" s="29"/>
      <c r="E36" s="108"/>
      <c r="F36" s="70"/>
      <c r="G36" s="51"/>
      <c r="H36" s="109"/>
      <c r="I36" s="41"/>
      <c r="J36" s="45"/>
      <c r="K36" s="50"/>
      <c r="L36" s="46"/>
      <c r="M36" s="47" t="str">
        <f>IF(F36="","",(IF(I36="USD",(L36*$F$7*F36),(L36*F36))))</f>
        <v/>
      </c>
      <c r="N36" s="48">
        <v>0</v>
      </c>
      <c r="O36" s="47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51"/>
      <c r="B37" s="110"/>
      <c r="C37" s="110"/>
      <c r="D37" s="110"/>
      <c r="E37" s="108"/>
      <c r="F37" s="111"/>
      <c r="G37" s="109"/>
      <c r="H37" s="109"/>
      <c r="I37" s="109"/>
      <c r="J37" s="112"/>
      <c r="K37" s="111"/>
      <c r="L37" s="46"/>
      <c r="M37" s="47"/>
      <c r="N37" s="48"/>
      <c r="O37" s="47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13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7" t="s">
        <v>27</v>
      </c>
      <c r="O38" s="58">
        <f>SUM(O28:O36)</f>
        <v>1768.51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41">
        <v>1</v>
      </c>
      <c r="B39" s="72" t="s">
        <v>40</v>
      </c>
      <c r="C39" s="28"/>
      <c r="D39" s="29"/>
      <c r="E39" s="40"/>
      <c r="F39" s="41">
        <v>1</v>
      </c>
      <c r="G39" s="51" t="s">
        <v>29</v>
      </c>
      <c r="H39" s="41">
        <v>1</v>
      </c>
      <c r="I39" s="41" t="s">
        <v>25</v>
      </c>
      <c r="J39" s="114">
        <v>0</v>
      </c>
      <c r="K39" s="50" t="s">
        <v>26</v>
      </c>
      <c r="L39" s="46">
        <f t="shared" ref="L39:L40" si="7">IF(H39="","",(IF(K39="Local",(J39/H39))))</f>
        <v>0</v>
      </c>
      <c r="M39" s="47">
        <f t="shared" ref="M39:M41" si="8">IF(F39="","",(IF(I39="USD",(L39*$F$7*F39),(L39*F39))))</f>
        <v>0</v>
      </c>
      <c r="N39" s="48">
        <v>0</v>
      </c>
      <c r="O39" s="47">
        <f t="shared" ref="O39:O41" si="9">IF(M39="","",(M39*(1+N39)))</f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41">
        <v>2</v>
      </c>
      <c r="B40" s="72" t="s">
        <v>41</v>
      </c>
      <c r="C40" s="28"/>
      <c r="D40" s="29"/>
      <c r="E40" s="40"/>
      <c r="F40" s="41">
        <v>1</v>
      </c>
      <c r="G40" s="51" t="s">
        <v>29</v>
      </c>
      <c r="H40" s="41">
        <v>1</v>
      </c>
      <c r="I40" s="41" t="s">
        <v>25</v>
      </c>
      <c r="J40" s="114">
        <v>0</v>
      </c>
      <c r="K40" s="50" t="s">
        <v>26</v>
      </c>
      <c r="L40" s="46">
        <f t="shared" si="7"/>
        <v>0</v>
      </c>
      <c r="M40" s="47">
        <f t="shared" si="8"/>
        <v>0</v>
      </c>
      <c r="N40" s="48">
        <v>0</v>
      </c>
      <c r="O40" s="47">
        <f t="shared" si="9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41">
        <v>3</v>
      </c>
      <c r="B41" s="115" t="s">
        <v>42</v>
      </c>
      <c r="C41" s="116">
        <f>F3</f>
        <v>0</v>
      </c>
      <c r="D41" s="29"/>
      <c r="E41" s="40"/>
      <c r="F41" s="117">
        <v>0</v>
      </c>
      <c r="G41" s="51" t="s">
        <v>29</v>
      </c>
      <c r="H41" s="41">
        <v>1</v>
      </c>
      <c r="I41" s="41" t="s">
        <v>25</v>
      </c>
      <c r="J41" s="114">
        <v>0</v>
      </c>
      <c r="K41" s="50" t="s">
        <v>26</v>
      </c>
      <c r="L41" s="46">
        <v>0</v>
      </c>
      <c r="M41" s="47">
        <f t="shared" si="8"/>
        <v>0</v>
      </c>
      <c r="N41" s="48">
        <v>0</v>
      </c>
      <c r="O41" s="47">
        <f t="shared" si="9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7" t="s">
        <v>27</v>
      </c>
      <c r="O42" s="118">
        <f>SUM(O39:O41)</f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8"/>
      <c r="B43" s="39" t="s">
        <v>43</v>
      </c>
      <c r="C43" s="28"/>
      <c r="D43" s="29"/>
      <c r="E43" s="40"/>
      <c r="F43" s="41">
        <v>1</v>
      </c>
      <c r="G43" s="51" t="s">
        <v>29</v>
      </c>
      <c r="H43" s="41">
        <v>1</v>
      </c>
      <c r="I43" s="41" t="s">
        <v>25</v>
      </c>
      <c r="J43" s="114">
        <v>0</v>
      </c>
      <c r="K43" s="50" t="s">
        <v>26</v>
      </c>
      <c r="L43" s="119">
        <v>22000</v>
      </c>
      <c r="M43" s="47">
        <f t="shared" ref="M43:M44" si="10">IF(F43="","",(IF(I43="USD",(L43*$F$7*F43),(L43*F43))))</f>
        <v>22000</v>
      </c>
      <c r="N43" s="94">
        <v>0</v>
      </c>
      <c r="O43" s="120">
        <f t="shared" ref="O43:O44" si="11">IF(M43="","",(M43*(1+N43)))</f>
        <v>22000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8"/>
      <c r="B44" s="39" t="s">
        <v>44</v>
      </c>
      <c r="C44" s="28"/>
      <c r="D44" s="29"/>
      <c r="E44" s="40"/>
      <c r="F44" s="41">
        <v>1</v>
      </c>
      <c r="G44" s="51" t="s">
        <v>29</v>
      </c>
      <c r="H44" s="41">
        <v>1</v>
      </c>
      <c r="I44" s="41" t="s">
        <v>25</v>
      </c>
      <c r="J44" s="114">
        <v>0</v>
      </c>
      <c r="K44" s="50" t="s">
        <v>26</v>
      </c>
      <c r="L44" s="46">
        <v>2000</v>
      </c>
      <c r="M44" s="47">
        <f t="shared" si="10"/>
        <v>2000</v>
      </c>
      <c r="N44" s="48">
        <v>0</v>
      </c>
      <c r="O44" s="120">
        <f t="shared" si="11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21"/>
      <c r="C45" s="121"/>
      <c r="D45" s="121"/>
      <c r="E45" s="5"/>
      <c r="F45" s="4"/>
      <c r="G45" s="4"/>
      <c r="H45" s="4"/>
      <c r="I45" s="4"/>
      <c r="J45" s="122"/>
      <c r="K45" s="4"/>
      <c r="L45" s="55"/>
      <c r="M45" s="56"/>
      <c r="N45" s="57" t="s">
        <v>27</v>
      </c>
      <c r="O45" s="118">
        <f>SUM(O43:O44)</f>
        <v>24000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/>
      <c r="K46" s="4"/>
      <c r="L46" s="5"/>
      <c r="M46" s="5"/>
      <c r="N46" s="6" t="s">
        <v>45</v>
      </c>
      <c r="O46" s="123">
        <f>+O18+O25+O38+O42+O45</f>
        <v>150708.4473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24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46</v>
      </c>
      <c r="N47" s="48">
        <v>0.05</v>
      </c>
      <c r="O47" s="125">
        <f>+O46*N47</f>
        <v>7535.4223650000004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10" t="s">
        <v>47</v>
      </c>
      <c r="N48" s="10"/>
      <c r="O48" s="126">
        <f>SUM(O46:O47)</f>
        <v>158243.86966500001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5"/>
      <c r="N49" s="4"/>
      <c r="O49" s="127">
        <v>158250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38"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8 - SDWSSC126F027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2026-03-24T11:34:44Z</dcterms:created>
  <dcterms:modified xsi:type="dcterms:W3CDTF">2026-03-24T11:36:19Z</dcterms:modified>
</cp:coreProperties>
</file>