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F\"/>
    </mc:Choice>
  </mc:AlternateContent>
  <xr:revisionPtr revIDLastSave="0" documentId="13_ncr:1_{B8CEDFB9-EEC2-48D0-A148-41614643CBAE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LPWSUC126F07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O46" i="1" s="1"/>
  <c r="M45" i="1"/>
  <c r="O45" i="1" s="1"/>
  <c r="O47" i="1" s="1"/>
  <c r="L43" i="1"/>
  <c r="M43" i="1" s="1"/>
  <c r="O43" i="1" s="1"/>
  <c r="C43" i="1"/>
  <c r="L42" i="1"/>
  <c r="M42" i="1" s="1"/>
  <c r="O42" i="1" s="1"/>
  <c r="M41" i="1"/>
  <c r="O41" i="1" s="1"/>
  <c r="O44" i="1" s="1"/>
  <c r="L41" i="1"/>
  <c r="O38" i="1"/>
  <c r="O37" i="1"/>
  <c r="M36" i="1"/>
  <c r="O36" i="1" s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L28" i="1"/>
  <c r="O27" i="1"/>
  <c r="M27" i="1"/>
  <c r="L27" i="1"/>
  <c r="M26" i="1"/>
  <c r="L26" i="1"/>
  <c r="M25" i="1"/>
  <c r="O25" i="1" s="1"/>
  <c r="O24" i="1"/>
  <c r="M24" i="1"/>
  <c r="L23" i="1"/>
  <c r="M23" i="1" s="1"/>
  <c r="O23" i="1" s="1"/>
  <c r="L22" i="1"/>
  <c r="M22" i="1" s="1"/>
  <c r="O22" i="1" s="1"/>
  <c r="L21" i="1"/>
  <c r="M21" i="1" s="1"/>
  <c r="O21" i="1" s="1"/>
  <c r="L20" i="1"/>
  <c r="M20" i="1" s="1"/>
  <c r="O20" i="1" s="1"/>
  <c r="L19" i="1"/>
  <c r="M19" i="1" s="1"/>
  <c r="O19" i="1" s="1"/>
  <c r="O17" i="1"/>
  <c r="M17" i="1"/>
  <c r="M14" i="1"/>
  <c r="O14" i="1" s="1"/>
  <c r="M13" i="1"/>
  <c r="O13" i="1" s="1"/>
  <c r="O18" i="1" s="1"/>
  <c r="O26" i="1" l="1"/>
  <c r="O48" i="1" s="1"/>
  <c r="O40" i="1"/>
  <c r="O49" i="1" l="1"/>
  <c r="O50" i="1" s="1"/>
</calcChain>
</file>

<file path=xl/sharedStrings.xml><?xml version="1.0" encoding="utf-8"?>
<sst xmlns="http://schemas.openxmlformats.org/spreadsheetml/2006/main" count="126" uniqueCount="59">
  <si>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</si>
  <si>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</si>
  <si>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</si>
  <si>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</si>
  <si>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</si>
  <si>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</si>
  <si>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</si>
  <si>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</si>
  <si>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</si>
  <si>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</si>
  <si>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</si>
  <si>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</si>
  <si>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</si>
  <si>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</si>
  <si>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</si>
  <si>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</si>
  <si>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</si>
  <si>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</si>
  <si>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</si>
  <si>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</si>
  <si>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</si>
  <si>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</si>
  <si>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</si>
  <si>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</si>
  <si>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</si>
  <si>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</si>
  <si>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</si>
  <si>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TOTAL =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</si>
  <si>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</si>
  <si>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</si>
  <si>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</si>
  <si>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</si>
  <si>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</si>
  <si>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</si>
  <si>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</si>
  <si>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</si>
  <si>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</si>
  <si>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</si>
  <si>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</si>
  <si>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</si>
  <si>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</si>
  <si>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</si>
  <si>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</si>
  <si>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</si>
  <si>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</si>
  <si>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DTM</t>
  </si>
  <si>
    <t>MTR</t>
  </si>
  <si>
    <t>DARK BROWN</t>
  </si>
  <si>
    <t>8 - LPWSUC126F076</t>
  </si>
  <si>
    <t>LONG PANTS</t>
  </si>
  <si>
    <t>100% COTTON</t>
  </si>
  <si>
    <t xml:space="preserve">Et cetera </t>
  </si>
  <si>
    <t>PAPER TWILL 100% COTTON</t>
  </si>
  <si>
    <t>yds</t>
  </si>
  <si>
    <t>ERO MELIA POCKETING</t>
  </si>
  <si>
    <t>BENANG</t>
  </si>
  <si>
    <t>COIL ZIPPER 15CM</t>
  </si>
  <si>
    <t>ELASTIC BAND 4CM</t>
  </si>
  <si>
    <t>JW1757 28L POLY BUTTON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</si>
</sst>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theme="1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169" fontId="11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10" fillId="2" borderId="12" xfId="2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1" fillId="0" borderId="5" xfId="2" applyFont="1" applyBorder="1"/>
    <xf numFmtId="0" fontId="14" fillId="2" borderId="12" xfId="2" applyFont="1" applyFill="1" applyBorder="1"/>
    <xf numFmtId="0" fontId="10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2" fontId="10" fillId="2" borderId="12" xfId="2" applyNumberFormat="1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168" fontId="10" fillId="2" borderId="12" xfId="2" applyNumberFormat="1" applyFont="1" applyFill="1" applyBorder="1" applyAlignment="1">
      <alignment horizontal="center"/>
    </xf>
    <xf numFmtId="165" fontId="10" fillId="2" borderId="12" xfId="2" applyNumberFormat="1" applyFont="1" applyFill="1" applyBorder="1" applyAlignment="1">
      <alignment horizontal="center"/>
    </xf>
    <xf numFmtId="168" fontId="5" fillId="2" borderId="7" xfId="2" applyNumberFormat="1" applyFont="1" applyFill="1" applyBorder="1"/>
    <xf numFmtId="166" fontId="5" fillId="2" borderId="12" xfId="2" applyNumberFormat="1" applyFont="1" applyFill="1" applyBorder="1"/>
    <xf numFmtId="2" fontId="5" fillId="2" borderId="12" xfId="2" applyNumberFormat="1" applyFont="1" applyFill="1" applyBorder="1" applyAlignment="1">
      <alignment horizontal="center"/>
    </xf>
    <xf numFmtId="168" fontId="5" fillId="2" borderId="12" xfId="2" applyNumberFormat="1" applyFont="1" applyFill="1" applyBorder="1" applyAlignment="1">
      <alignment horizontal="center"/>
    </xf>
    <xf numFmtId="165" fontId="5" fillId="2" borderId="12" xfId="2" applyNumberFormat="1" applyFont="1" applyFill="1" applyBorder="1" applyAlignment="1">
      <alignment horizontal="center"/>
    </xf>
    <xf numFmtId="168" fontId="5" fillId="2" borderId="12" xfId="2" applyNumberFormat="1" applyFont="1" applyFill="1" applyBorder="1"/>
    <xf numFmtId="0" fontId="14" fillId="2" borderId="12" xfId="2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0" fontId="20" fillId="5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175261</xdr:rowOff>
    </xdr:from>
    <xdr:ext cx="1181100" cy="1645919"/>
    <xdr:pic>
      <xdr:nvPicPr>
        <xdr:cNvPr id="6" name="image1.png" title="Image">
          <a:extLst>
            <a:ext uri="{FF2B5EF4-FFF2-40B4-BE49-F238E27FC236}">
              <a16:creationId xmlns:a16="http://schemas.microsoft.com/office/drawing/2014/main" id="{BFA7E082-FD22-474C-B095-1E71F93E10F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4688" t="6877" r="16250" b="15807"/>
        <a:stretch>
          <a:fillRect/>
        </a:stretch>
      </xdr:blipFill>
      <xdr:spPr>
        <a:xfrm>
          <a:off x="8420100" y="175261"/>
          <a:ext cx="1181100" cy="164591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3"/>
  <sheetViews>
    <sheetView tabSelected="1" workbookViewId="0">
      <selection activeCell="C3" sqref="C3"/>
    </sheetView>
  </sheetViews>
  <sheetFormatPr defaultColWidth="16" defaultRowHeight="14.4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11" t="s">
        <v>48</v>
      </c>
      <c r="D3" s="7"/>
      <c r="E3" s="8" t="s">
        <v>2</v>
      </c>
      <c r="F3" s="8"/>
      <c r="G3" s="9"/>
      <c r="H3" s="9"/>
      <c r="I3" s="10"/>
      <c r="J3" s="10"/>
      <c r="K3" s="10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1" t="s">
        <v>47</v>
      </c>
      <c r="D4" s="7"/>
      <c r="E4" s="8" t="s">
        <v>4</v>
      </c>
      <c r="F4" s="12" t="s">
        <v>49</v>
      </c>
      <c r="G4" s="2"/>
      <c r="H4" s="2"/>
      <c r="I4" s="10"/>
      <c r="J4" s="10"/>
      <c r="K4" s="10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1400</v>
      </c>
      <c r="D5" s="7" t="s">
        <v>6</v>
      </c>
      <c r="E5" s="15" t="s">
        <v>7</v>
      </c>
      <c r="F5" s="15" t="s">
        <v>50</v>
      </c>
      <c r="G5" s="10"/>
      <c r="H5" s="10"/>
      <c r="I5" s="10"/>
      <c r="J5" s="10"/>
      <c r="K5" s="10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7"/>
      <c r="E6" s="7"/>
      <c r="F6" s="10"/>
      <c r="G6" s="10"/>
      <c r="H6" s="10"/>
      <c r="I6" s="10"/>
      <c r="J6" s="10"/>
      <c r="K6" s="10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51</v>
      </c>
      <c r="D7" s="16"/>
      <c r="E7" s="16"/>
      <c r="F7" s="19"/>
      <c r="G7" s="2"/>
      <c r="H7" s="2"/>
      <c r="I7" s="10"/>
      <c r="J7" s="10"/>
      <c r="K7" s="10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9</v>
      </c>
      <c r="B10" s="22" t="s">
        <v>10</v>
      </c>
      <c r="C10" s="23"/>
      <c r="D10" s="24"/>
      <c r="E10" s="21" t="s">
        <v>11</v>
      </c>
      <c r="F10" s="22" t="s">
        <v>12</v>
      </c>
      <c r="G10" s="24"/>
      <c r="H10" s="25" t="s">
        <v>13</v>
      </c>
      <c r="I10" s="26"/>
      <c r="J10" s="26"/>
      <c r="K10" s="26"/>
      <c r="L10" s="27"/>
      <c r="M10" s="21" t="s">
        <v>14</v>
      </c>
      <c r="N10" s="28" t="s">
        <v>15</v>
      </c>
      <c r="O10" s="21" t="s">
        <v>16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17</v>
      </c>
      <c r="I11" s="34" t="s">
        <v>18</v>
      </c>
      <c r="J11" s="34" t="s">
        <v>19</v>
      </c>
      <c r="K11" s="35" t="s">
        <v>20</v>
      </c>
      <c r="L11" s="34" t="s">
        <v>21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22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52</v>
      </c>
      <c r="C13" s="26"/>
      <c r="D13" s="27"/>
      <c r="E13" s="38" t="s">
        <v>47</v>
      </c>
      <c r="F13" s="49">
        <v>1.48</v>
      </c>
      <c r="G13" s="39" t="s">
        <v>53</v>
      </c>
      <c r="H13" s="39">
        <v>1</v>
      </c>
      <c r="I13" s="39" t="s">
        <v>24</v>
      </c>
      <c r="J13" s="41">
        <v>39500</v>
      </c>
      <c r="K13" s="42" t="s">
        <v>25</v>
      </c>
      <c r="L13" s="43">
        <v>43700</v>
      </c>
      <c r="M13" s="44">
        <f>+F13*J13</f>
        <v>58460</v>
      </c>
      <c r="N13" s="45">
        <v>0.03</v>
      </c>
      <c r="O13" s="44">
        <f t="shared" ref="O13:O14" si="0">IF(M13="","",(M13*(1+N13)))</f>
        <v>60213.8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 t="s">
        <v>54</v>
      </c>
      <c r="C14" s="26"/>
      <c r="D14" s="27"/>
      <c r="E14" s="38" t="s">
        <v>47</v>
      </c>
      <c r="F14" s="49">
        <v>0.224</v>
      </c>
      <c r="G14" s="39" t="s">
        <v>23</v>
      </c>
      <c r="H14" s="39">
        <v>1</v>
      </c>
      <c r="I14" s="39" t="s">
        <v>24</v>
      </c>
      <c r="J14" s="41">
        <v>14500</v>
      </c>
      <c r="K14" s="42" t="s">
        <v>25</v>
      </c>
      <c r="L14" s="43">
        <v>8500</v>
      </c>
      <c r="M14" s="44">
        <f>+F14*J14</f>
        <v>3248</v>
      </c>
      <c r="N14" s="45">
        <v>0.03</v>
      </c>
      <c r="O14" s="44">
        <f t="shared" si="0"/>
        <v>3345.44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9"/>
      <c r="G15" s="39"/>
      <c r="H15" s="39"/>
      <c r="I15" s="39"/>
      <c r="J15" s="41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9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0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1"/>
      <c r="K18" s="51"/>
      <c r="L18" s="52"/>
      <c r="M18" s="53"/>
      <c r="N18" s="54" t="s">
        <v>27</v>
      </c>
      <c r="O18" s="55">
        <f>SUM(O13:O16)</f>
        <v>63559.240000000005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6">
        <v>1</v>
      </c>
      <c r="B19" s="57" t="s">
        <v>55</v>
      </c>
      <c r="C19" s="23"/>
      <c r="D19" s="24"/>
      <c r="E19" s="58" t="s">
        <v>45</v>
      </c>
      <c r="F19" s="59">
        <v>1</v>
      </c>
      <c r="G19" s="48" t="s">
        <v>28</v>
      </c>
      <c r="H19" s="60">
        <v>1</v>
      </c>
      <c r="I19" s="39" t="s">
        <v>24</v>
      </c>
      <c r="J19" s="61">
        <v>1000</v>
      </c>
      <c r="K19" s="47" t="s">
        <v>25</v>
      </c>
      <c r="L19" s="43">
        <f t="shared" ref="L19:L28" si="1">IF(H19="","",(IF(K19="Local",(J19/H19),(J19/H19*1.3))))</f>
        <v>1000</v>
      </c>
      <c r="M19" s="44">
        <f t="shared" ref="M19:M27" si="2">IF(F19="","",(IF(I19="USD",(L19*$F$7*F19),(L19*F19))))</f>
        <v>1000</v>
      </c>
      <c r="N19" s="45">
        <v>0.03</v>
      </c>
      <c r="O19" s="44">
        <f t="shared" ref="O19:O25" si="3">IF(M19="","",(M19*(1+N19)))</f>
        <v>1030</v>
      </c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spans="1:26" ht="16.5" customHeight="1" x14ac:dyDescent="0.45">
      <c r="A20" s="56">
        <v>2</v>
      </c>
      <c r="B20" s="63" t="s">
        <v>56</v>
      </c>
      <c r="C20" s="26"/>
      <c r="D20" s="27"/>
      <c r="E20" s="46" t="s">
        <v>45</v>
      </c>
      <c r="F20" s="47">
        <v>1</v>
      </c>
      <c r="G20" s="48" t="s">
        <v>28</v>
      </c>
      <c r="H20" s="48">
        <v>1</v>
      </c>
      <c r="I20" s="39" t="s">
        <v>24</v>
      </c>
      <c r="J20" s="64">
        <v>2000</v>
      </c>
      <c r="K20" s="47" t="s">
        <v>25</v>
      </c>
      <c r="L20" s="65">
        <f t="shared" si="1"/>
        <v>2000</v>
      </c>
      <c r="M20" s="66">
        <f t="shared" si="2"/>
        <v>2000</v>
      </c>
      <c r="N20" s="45">
        <v>0.03</v>
      </c>
      <c r="O20" s="44">
        <f t="shared" si="3"/>
        <v>2060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6">
        <v>3</v>
      </c>
      <c r="B21" s="67" t="s">
        <v>26</v>
      </c>
      <c r="C21" s="26"/>
      <c r="D21" s="27"/>
      <c r="E21" s="68"/>
      <c r="F21" s="69">
        <v>8.5000000000000006E-2</v>
      </c>
      <c r="G21" s="48" t="s">
        <v>6</v>
      </c>
      <c r="H21" s="48">
        <v>1</v>
      </c>
      <c r="I21" s="39" t="s">
        <v>24</v>
      </c>
      <c r="J21" s="48">
        <v>15000</v>
      </c>
      <c r="K21" s="47" t="s">
        <v>25</v>
      </c>
      <c r="L21" s="65">
        <f t="shared" si="1"/>
        <v>15000</v>
      </c>
      <c r="M21" s="44">
        <f t="shared" si="2"/>
        <v>1275</v>
      </c>
      <c r="N21" s="45">
        <v>0.03</v>
      </c>
      <c r="O21" s="44">
        <f t="shared" si="3"/>
        <v>1313.25</v>
      </c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spans="1:26" ht="16.5" customHeight="1" x14ac:dyDescent="0.45">
      <c r="A22" s="56">
        <v>4</v>
      </c>
      <c r="B22" s="63" t="s">
        <v>57</v>
      </c>
      <c r="C22" s="26"/>
      <c r="D22" s="27"/>
      <c r="E22" s="46"/>
      <c r="F22" s="47">
        <v>0.6</v>
      </c>
      <c r="G22" s="48" t="s">
        <v>46</v>
      </c>
      <c r="H22" s="48">
        <v>1</v>
      </c>
      <c r="I22" s="39" t="s">
        <v>24</v>
      </c>
      <c r="J22" s="64">
        <v>2000</v>
      </c>
      <c r="K22" s="47" t="s">
        <v>25</v>
      </c>
      <c r="L22" s="65">
        <f t="shared" si="1"/>
        <v>2000</v>
      </c>
      <c r="M22" s="66">
        <f t="shared" si="2"/>
        <v>1200</v>
      </c>
      <c r="N22" s="45">
        <v>0.03</v>
      </c>
      <c r="O22" s="44">
        <f t="shared" si="3"/>
        <v>1236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0">
        <v>5</v>
      </c>
      <c r="B23" s="67" t="s">
        <v>58</v>
      </c>
      <c r="C23" s="26"/>
      <c r="D23" s="27"/>
      <c r="E23" s="68"/>
      <c r="F23" s="69">
        <v>2</v>
      </c>
      <c r="G23" s="48" t="s">
        <v>28</v>
      </c>
      <c r="H23" s="48">
        <v>1</v>
      </c>
      <c r="I23" s="39" t="s">
        <v>24</v>
      </c>
      <c r="J23" s="48">
        <v>320</v>
      </c>
      <c r="K23" s="47" t="s">
        <v>25</v>
      </c>
      <c r="L23" s="65">
        <f t="shared" si="1"/>
        <v>320</v>
      </c>
      <c r="M23" s="66">
        <f t="shared" si="2"/>
        <v>640</v>
      </c>
      <c r="N23" s="45">
        <v>0.03</v>
      </c>
      <c r="O23" s="44">
        <f t="shared" si="3"/>
        <v>659.2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0">
        <v>5</v>
      </c>
      <c r="B24" s="71"/>
      <c r="C24" s="26"/>
      <c r="D24" s="27"/>
      <c r="E24" s="68"/>
      <c r="F24" s="47"/>
      <c r="G24" s="48" t="s">
        <v>28</v>
      </c>
      <c r="H24" s="48">
        <v>0</v>
      </c>
      <c r="I24" s="39" t="s">
        <v>24</v>
      </c>
      <c r="J24" s="64">
        <v>0</v>
      </c>
      <c r="K24" s="47" t="s">
        <v>25</v>
      </c>
      <c r="L24" s="43"/>
      <c r="M24" s="66" t="str">
        <f t="shared" si="2"/>
        <v/>
      </c>
      <c r="N24" s="45">
        <v>0</v>
      </c>
      <c r="O24" s="66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70">
        <v>6</v>
      </c>
      <c r="B25" s="72"/>
      <c r="C25" s="26"/>
      <c r="D25" s="27"/>
      <c r="E25" s="73"/>
      <c r="F25" s="47"/>
      <c r="G25" s="48" t="s">
        <v>28</v>
      </c>
      <c r="H25" s="74">
        <v>0</v>
      </c>
      <c r="I25" s="39" t="s">
        <v>24</v>
      </c>
      <c r="J25" s="75">
        <v>0</v>
      </c>
      <c r="K25" s="47" t="s">
        <v>25</v>
      </c>
      <c r="L25" s="43"/>
      <c r="M25" s="44" t="str">
        <f t="shared" si="2"/>
        <v/>
      </c>
      <c r="N25" s="45">
        <v>0</v>
      </c>
      <c r="O25" s="44" t="str">
        <f t="shared" si="3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6"/>
      <c r="C26" s="32"/>
      <c r="D26" s="33"/>
      <c r="E26" s="77"/>
      <c r="F26" s="78"/>
      <c r="G26" s="79"/>
      <c r="H26" s="79">
        <v>0</v>
      </c>
      <c r="I26" s="79"/>
      <c r="J26" s="80"/>
      <c r="K26" s="80"/>
      <c r="L26" s="43" t="e">
        <f t="shared" si="1"/>
        <v>#DIV/0!</v>
      </c>
      <c r="M26" s="44" t="str">
        <f t="shared" si="2"/>
        <v/>
      </c>
      <c r="N26" s="54" t="s">
        <v>27</v>
      </c>
      <c r="O26" s="55">
        <f>SUM(O19:O25)</f>
        <v>6298.45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50"/>
      <c r="C27" s="26"/>
      <c r="D27" s="27"/>
      <c r="E27" s="38"/>
      <c r="F27" s="49"/>
      <c r="G27" s="39"/>
      <c r="H27" s="39"/>
      <c r="I27" s="39"/>
      <c r="J27" s="42"/>
      <c r="K27" s="42"/>
      <c r="L27" s="43" t="str">
        <f t="shared" si="1"/>
        <v/>
      </c>
      <c r="M27" s="44" t="str">
        <f t="shared" si="2"/>
        <v/>
      </c>
      <c r="N27" s="45"/>
      <c r="O27" s="44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51"/>
      <c r="G28" s="4"/>
      <c r="H28" s="4"/>
      <c r="I28" s="4"/>
      <c r="J28" s="51"/>
      <c r="K28" s="51"/>
      <c r="L28" s="43" t="str">
        <f t="shared" si="1"/>
        <v/>
      </c>
      <c r="M28" s="53"/>
      <c r="N28" s="81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2">
        <v>1</v>
      </c>
      <c r="B29" s="83" t="s">
        <v>29</v>
      </c>
      <c r="C29" s="84"/>
      <c r="D29" s="85"/>
      <c r="E29" s="86"/>
      <c r="F29" s="113">
        <v>1</v>
      </c>
      <c r="G29" s="82" t="s">
        <v>28</v>
      </c>
      <c r="H29" s="82">
        <v>12</v>
      </c>
      <c r="I29" s="114" t="s">
        <v>24</v>
      </c>
      <c r="J29" s="115">
        <v>1500</v>
      </c>
      <c r="K29" s="116" t="s">
        <v>25</v>
      </c>
      <c r="L29" s="117">
        <v>310</v>
      </c>
      <c r="M29" s="118">
        <f t="shared" ref="M29:M36" si="4">IF(F29="","",(IF(I29="USD",(L29*$F$7*F29),(L29*F29))))</f>
        <v>310</v>
      </c>
      <c r="N29" s="45">
        <v>0.03</v>
      </c>
      <c r="O29" s="44">
        <f t="shared" ref="O29:O33" si="5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2">
        <v>2</v>
      </c>
      <c r="B30" s="87" t="s">
        <v>30</v>
      </c>
      <c r="C30" s="84"/>
      <c r="D30" s="85"/>
      <c r="E30" s="88"/>
      <c r="F30" s="119">
        <v>1</v>
      </c>
      <c r="G30" s="114" t="s">
        <v>28</v>
      </c>
      <c r="H30" s="114">
        <v>12</v>
      </c>
      <c r="I30" s="114" t="s">
        <v>24</v>
      </c>
      <c r="J30" s="120">
        <v>600</v>
      </c>
      <c r="K30" s="116" t="s">
        <v>25</v>
      </c>
      <c r="L30" s="117">
        <v>130</v>
      </c>
      <c r="M30" s="118">
        <f t="shared" si="4"/>
        <v>130</v>
      </c>
      <c r="N30" s="45">
        <v>0.03</v>
      </c>
      <c r="O30" s="44">
        <f t="shared" si="5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2">
        <v>3</v>
      </c>
      <c r="B31" s="89" t="s">
        <v>31</v>
      </c>
      <c r="C31" s="84"/>
      <c r="D31" s="85"/>
      <c r="E31" s="88"/>
      <c r="F31" s="121">
        <v>1</v>
      </c>
      <c r="G31" s="114" t="s">
        <v>28</v>
      </c>
      <c r="H31" s="114">
        <v>1</v>
      </c>
      <c r="I31" s="114" t="s">
        <v>24</v>
      </c>
      <c r="J31" s="120">
        <v>500</v>
      </c>
      <c r="K31" s="116" t="s">
        <v>25</v>
      </c>
      <c r="L31" s="122">
        <v>110</v>
      </c>
      <c r="M31" s="118">
        <f t="shared" si="4"/>
        <v>110</v>
      </c>
      <c r="N31" s="45">
        <v>0.03</v>
      </c>
      <c r="O31" s="44">
        <f t="shared" si="5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2">
        <v>4</v>
      </c>
      <c r="B32" s="90" t="s">
        <v>32</v>
      </c>
      <c r="C32" s="84"/>
      <c r="D32" s="85"/>
      <c r="E32" s="91"/>
      <c r="F32" s="121">
        <v>1</v>
      </c>
      <c r="G32" s="123" t="s">
        <v>28</v>
      </c>
      <c r="H32" s="123">
        <v>1</v>
      </c>
      <c r="I32" s="114" t="s">
        <v>24</v>
      </c>
      <c r="J32" s="120">
        <v>220</v>
      </c>
      <c r="K32" s="116" t="s">
        <v>25</v>
      </c>
      <c r="L32" s="122">
        <v>220</v>
      </c>
      <c r="M32" s="118">
        <f t="shared" si="4"/>
        <v>220</v>
      </c>
      <c r="N32" s="45">
        <v>0.03</v>
      </c>
      <c r="O32" s="44">
        <f t="shared" si="5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2">
        <v>5</v>
      </c>
      <c r="B33" s="89" t="s">
        <v>33</v>
      </c>
      <c r="C33" s="84"/>
      <c r="D33" s="85"/>
      <c r="E33" s="88"/>
      <c r="F33" s="121">
        <v>1</v>
      </c>
      <c r="G33" s="114" t="s">
        <v>28</v>
      </c>
      <c r="H33" s="114">
        <v>1</v>
      </c>
      <c r="I33" s="114" t="s">
        <v>24</v>
      </c>
      <c r="J33" s="120">
        <v>250</v>
      </c>
      <c r="K33" s="116" t="s">
        <v>25</v>
      </c>
      <c r="L33" s="122">
        <v>250</v>
      </c>
      <c r="M33" s="118">
        <f t="shared" si="4"/>
        <v>250</v>
      </c>
      <c r="N33" s="45">
        <v>0.03</v>
      </c>
      <c r="O33" s="44">
        <f t="shared" si="5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2">
        <v>6</v>
      </c>
      <c r="B34" s="92" t="s">
        <v>34</v>
      </c>
      <c r="C34" s="84"/>
      <c r="D34" s="85"/>
      <c r="E34" s="88"/>
      <c r="F34" s="121">
        <v>1</v>
      </c>
      <c r="G34" s="82" t="s">
        <v>28</v>
      </c>
      <c r="H34" s="114">
        <v>1</v>
      </c>
      <c r="I34" s="114" t="s">
        <v>24</v>
      </c>
      <c r="J34" s="120">
        <v>25</v>
      </c>
      <c r="K34" s="116" t="s">
        <v>25</v>
      </c>
      <c r="L34" s="122">
        <v>17</v>
      </c>
      <c r="M34" s="118">
        <f t="shared" si="4"/>
        <v>17</v>
      </c>
      <c r="N34" s="45">
        <v>0.03</v>
      </c>
      <c r="O34" s="44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2">
        <v>7</v>
      </c>
      <c r="B35" s="93" t="s">
        <v>35</v>
      </c>
      <c r="C35" s="84"/>
      <c r="D35" s="85"/>
      <c r="E35" s="94"/>
      <c r="F35" s="113">
        <v>1</v>
      </c>
      <c r="G35" s="82" t="s">
        <v>28</v>
      </c>
      <c r="H35" s="124">
        <v>1</v>
      </c>
      <c r="I35" s="114" t="s">
        <v>24</v>
      </c>
      <c r="J35" s="120">
        <v>650</v>
      </c>
      <c r="K35" s="116" t="s">
        <v>25</v>
      </c>
      <c r="L35" s="122">
        <v>380</v>
      </c>
      <c r="M35" s="118">
        <f t="shared" si="4"/>
        <v>380</v>
      </c>
      <c r="N35" s="45">
        <v>0.03</v>
      </c>
      <c r="O35" s="44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2">
        <v>8</v>
      </c>
      <c r="B36" s="93" t="s">
        <v>36</v>
      </c>
      <c r="C36" s="84"/>
      <c r="D36" s="85"/>
      <c r="E36" s="94"/>
      <c r="F36" s="113">
        <v>1</v>
      </c>
      <c r="G36" s="82" t="s">
        <v>28</v>
      </c>
      <c r="H36" s="124">
        <v>1</v>
      </c>
      <c r="I36" s="114" t="s">
        <v>24</v>
      </c>
      <c r="J36" s="120">
        <v>750</v>
      </c>
      <c r="K36" s="116" t="s">
        <v>25</v>
      </c>
      <c r="L36" s="122">
        <v>300</v>
      </c>
      <c r="M36" s="118">
        <f t="shared" si="4"/>
        <v>300</v>
      </c>
      <c r="N36" s="45">
        <v>0.03</v>
      </c>
      <c r="O36" s="44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48"/>
      <c r="B37" s="95"/>
      <c r="C37" s="26"/>
      <c r="D37" s="27"/>
      <c r="E37" s="96"/>
      <c r="F37" s="69"/>
      <c r="G37" s="48"/>
      <c r="H37" s="97"/>
      <c r="I37" s="39"/>
      <c r="J37" s="42"/>
      <c r="K37" s="47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48"/>
      <c r="B38" s="95"/>
      <c r="C38" s="26"/>
      <c r="D38" s="27"/>
      <c r="E38" s="96"/>
      <c r="F38" s="69"/>
      <c r="G38" s="48"/>
      <c r="H38" s="97"/>
      <c r="I38" s="39"/>
      <c r="J38" s="42"/>
      <c r="K38" s="47"/>
      <c r="L38" s="43"/>
      <c r="M38" s="44"/>
      <c r="N38" s="45">
        <v>0</v>
      </c>
      <c r="O38" s="44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48"/>
      <c r="B39" s="98"/>
      <c r="C39" s="98"/>
      <c r="D39" s="98"/>
      <c r="E39" s="96"/>
      <c r="F39" s="99"/>
      <c r="G39" s="97"/>
      <c r="H39" s="97"/>
      <c r="I39" s="97"/>
      <c r="J39" s="100"/>
      <c r="K39" s="99"/>
      <c r="L39" s="43"/>
      <c r="M39" s="44"/>
      <c r="N39" s="45"/>
      <c r="O39" s="4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01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4" t="s">
        <v>27</v>
      </c>
      <c r="O40" s="55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1" t="s">
        <v>37</v>
      </c>
      <c r="C41" s="26"/>
      <c r="D41" s="27"/>
      <c r="E41" s="38"/>
      <c r="F41" s="39">
        <v>1</v>
      </c>
      <c r="G41" s="48" t="s">
        <v>28</v>
      </c>
      <c r="H41" s="39">
        <v>1</v>
      </c>
      <c r="I41" s="39" t="s">
        <v>24</v>
      </c>
      <c r="J41" s="102">
        <v>0</v>
      </c>
      <c r="K41" s="47" t="s">
        <v>25</v>
      </c>
      <c r="L41" s="43">
        <f t="shared" ref="L41:L43" si="6">IF(H41="","",(IF(K41="Local",(J41/H41))))</f>
        <v>0</v>
      </c>
      <c r="M41" s="44">
        <f t="shared" ref="M41:M43" si="7">IF(F41="","",(IF(I41="USD",(L41*$F$7*F41),(L41*F41))))</f>
        <v>0</v>
      </c>
      <c r="N41" s="45">
        <v>0</v>
      </c>
      <c r="O41" s="44">
        <f t="shared" ref="O41:O43" si="8">IF(M41="","",(M41*(1+N41)))</f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1" t="s">
        <v>38</v>
      </c>
      <c r="C42" s="26"/>
      <c r="D42" s="27"/>
      <c r="E42" s="38"/>
      <c r="F42" s="39">
        <v>1</v>
      </c>
      <c r="G42" s="48" t="s">
        <v>28</v>
      </c>
      <c r="H42" s="39">
        <v>1</v>
      </c>
      <c r="I42" s="39" t="s">
        <v>24</v>
      </c>
      <c r="J42" s="102">
        <v>0</v>
      </c>
      <c r="K42" s="47" t="s">
        <v>25</v>
      </c>
      <c r="L42" s="43">
        <f t="shared" si="6"/>
        <v>0</v>
      </c>
      <c r="M42" s="44">
        <f t="shared" si="7"/>
        <v>0</v>
      </c>
      <c r="N42" s="45">
        <v>0</v>
      </c>
      <c r="O42" s="44">
        <f t="shared" si="8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03" t="s">
        <v>39</v>
      </c>
      <c r="C43" s="104">
        <f>F3</f>
        <v>0</v>
      </c>
      <c r="D43" s="27"/>
      <c r="E43" s="38"/>
      <c r="F43" s="39">
        <v>1</v>
      </c>
      <c r="G43" s="48" t="s">
        <v>28</v>
      </c>
      <c r="H43" s="39">
        <v>1</v>
      </c>
      <c r="I43" s="39" t="s">
        <v>24</v>
      </c>
      <c r="J43" s="102">
        <v>0</v>
      </c>
      <c r="K43" s="47" t="s">
        <v>25</v>
      </c>
      <c r="L43" s="43">
        <f t="shared" si="6"/>
        <v>0</v>
      </c>
      <c r="M43" s="44">
        <f t="shared" si="7"/>
        <v>0</v>
      </c>
      <c r="N43" s="45">
        <v>0</v>
      </c>
      <c r="O43" s="44">
        <f t="shared" si="8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4" t="s">
        <v>27</v>
      </c>
      <c r="O44" s="105">
        <f>SUM(O41:O43)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40</v>
      </c>
      <c r="C45" s="26"/>
      <c r="D45" s="27"/>
      <c r="E45" s="38"/>
      <c r="F45" s="39">
        <v>1</v>
      </c>
      <c r="G45" s="48" t="s">
        <v>28</v>
      </c>
      <c r="H45" s="39">
        <v>1</v>
      </c>
      <c r="I45" s="39" t="s">
        <v>24</v>
      </c>
      <c r="J45" s="102">
        <v>0</v>
      </c>
      <c r="K45" s="47" t="s">
        <v>25</v>
      </c>
      <c r="L45" s="43">
        <v>19000</v>
      </c>
      <c r="M45" s="44">
        <f t="shared" ref="M45:M46" si="9">IF(F45="","",(IF(I45="USD",(L45*$F$7*F45),(L45*F45))))</f>
        <v>19000</v>
      </c>
      <c r="N45" s="45">
        <v>0</v>
      </c>
      <c r="O45" s="106">
        <f t="shared" ref="O45:O46" si="10">IF(M45="","",(M45*(1+N45)))</f>
        <v>19000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41</v>
      </c>
      <c r="C46" s="26"/>
      <c r="D46" s="27"/>
      <c r="E46" s="38"/>
      <c r="F46" s="39">
        <v>1</v>
      </c>
      <c r="G46" s="48" t="s">
        <v>28</v>
      </c>
      <c r="H46" s="39">
        <v>1</v>
      </c>
      <c r="I46" s="39" t="s">
        <v>24</v>
      </c>
      <c r="J46" s="102">
        <v>0</v>
      </c>
      <c r="K46" s="47" t="s">
        <v>25</v>
      </c>
      <c r="L46" s="43">
        <v>2000</v>
      </c>
      <c r="M46" s="44">
        <f t="shared" si="9"/>
        <v>2000</v>
      </c>
      <c r="N46" s="45">
        <v>0</v>
      </c>
      <c r="O46" s="106">
        <f t="shared" si="10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9"/>
      <c r="B47" s="107"/>
      <c r="C47" s="107"/>
      <c r="D47" s="107"/>
      <c r="E47" s="5"/>
      <c r="F47" s="4"/>
      <c r="G47" s="4"/>
      <c r="H47" s="4"/>
      <c r="I47" s="4"/>
      <c r="J47" s="108"/>
      <c r="K47" s="4"/>
      <c r="L47" s="52"/>
      <c r="M47" s="53"/>
      <c r="N47" s="54" t="s">
        <v>27</v>
      </c>
      <c r="O47" s="105">
        <f>SUM(O45:O46)</f>
        <v>21000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42</v>
      </c>
      <c r="O48" s="109">
        <f>+O18+O26+O40+O44+O47</f>
        <v>92626.2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10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43</v>
      </c>
      <c r="N49" s="45">
        <v>0.05</v>
      </c>
      <c r="O49" s="111">
        <f>+O48*N49</f>
        <v>4631.3100000000004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9" t="s">
        <v>44</v>
      </c>
      <c r="N50" s="9"/>
      <c r="O50" s="112">
        <f>SUM(O48:O49)</f>
        <v>97257.51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5">
        <v>97250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9:D49"/>
    <mergeCell ref="B27:D27"/>
    <mergeCell ref="B37:D37"/>
    <mergeCell ref="B38:D38"/>
    <mergeCell ref="B41:D41"/>
    <mergeCell ref="B42:D42"/>
    <mergeCell ref="C43:D43"/>
    <mergeCell ref="B45:D45"/>
    <mergeCell ref="B46:D46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LPWSUC126F076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2026-05-14T14:11:43Z</dcterms:modified>
</cp:coreProperties>
</file>