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7923251F-B188-401E-941F-02F99D289D07}" xr6:coauthVersionLast="47" xr6:coauthVersionMax="47" xr10:uidLastSave="{00000000-0000-0000-0000-000000000000}"/>
  <bookViews>
    <workbookView xWindow="-108" yWindow="-108" windowWidth="23256" windowHeight="12456" xr2:uid="{050FECA9-7CDA-4288-9BBF-FE91180ED21A}"/>
  </bookViews>
  <sheets>
    <sheet name="8 - LPWKUC126E08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6" i="1" l="1"/>
  <c r="M46" i="1"/>
  <c r="M45" i="1"/>
  <c r="O45" i="1" s="1"/>
  <c r="O47" i="1" s="1"/>
  <c r="L43" i="1"/>
  <c r="M43" i="1" s="1"/>
  <c r="O43" i="1" s="1"/>
  <c r="C43" i="1"/>
  <c r="L42" i="1"/>
  <c r="M42" i="1" s="1"/>
  <c r="O42" i="1" s="1"/>
  <c r="L41" i="1"/>
  <c r="M41" i="1" s="1"/>
  <c r="O41" i="1" s="1"/>
  <c r="O44" i="1" s="1"/>
  <c r="O38" i="1"/>
  <c r="O37" i="1"/>
  <c r="M36" i="1"/>
  <c r="O36" i="1" s="1"/>
  <c r="M35" i="1"/>
  <c r="O35" i="1" s="1"/>
  <c r="M34" i="1"/>
  <c r="O34" i="1" s="1"/>
  <c r="O33" i="1"/>
  <c r="M33" i="1"/>
  <c r="M32" i="1"/>
  <c r="O32" i="1" s="1"/>
  <c r="M31" i="1"/>
  <c r="O31" i="1" s="1"/>
  <c r="M30" i="1"/>
  <c r="O30" i="1" s="1"/>
  <c r="O29" i="1"/>
  <c r="M29" i="1"/>
  <c r="L28" i="1"/>
  <c r="O27" i="1"/>
  <c r="M27" i="1"/>
  <c r="L27" i="1"/>
  <c r="M26" i="1"/>
  <c r="L26" i="1"/>
  <c r="M25" i="1"/>
  <c r="O25" i="1" s="1"/>
  <c r="O24" i="1"/>
  <c r="M24" i="1"/>
  <c r="O23" i="1"/>
  <c r="M23" i="1"/>
  <c r="L22" i="1"/>
  <c r="M22" i="1" s="1"/>
  <c r="O22" i="1" s="1"/>
  <c r="M21" i="1"/>
  <c r="O21" i="1" s="1"/>
  <c r="L21" i="1"/>
  <c r="L20" i="1"/>
  <c r="M20" i="1" s="1"/>
  <c r="O20" i="1" s="1"/>
  <c r="L19" i="1"/>
  <c r="M19" i="1" s="1"/>
  <c r="O19" i="1" s="1"/>
  <c r="M17" i="1"/>
  <c r="O17" i="1" s="1"/>
  <c r="M14" i="1"/>
  <c r="O14" i="1" s="1"/>
  <c r="L14" i="1"/>
  <c r="M13" i="1"/>
  <c r="O13" i="1" s="1"/>
  <c r="O18" i="1" s="1"/>
  <c r="O26" i="1" l="1"/>
  <c r="O48" i="1" s="1"/>
  <c r="O40" i="1"/>
  <c r="O49" i="1" l="1"/>
  <c r="O50" i="1" s="1"/>
</calcChain>
</file>

<file path=xl/sharedStrings.xml><?xml version="1.0" encoding="utf-8"?>
<sst xmlns="http://schemas.openxmlformats.org/spreadsheetml/2006/main" count="128" uniqueCount="60">
  <si>
    <t>ORDER COSTING FORM</t>
  </si>
  <si>
    <t>STYLE :</t>
  </si>
  <si>
    <t>8 - LPWKUC126E082</t>
  </si>
  <si>
    <t>WASHING TYPE :</t>
  </si>
  <si>
    <t>GARMENT COLOR :</t>
  </si>
  <si>
    <t>BLACK</t>
  </si>
  <si>
    <t>GARMENT DESC :</t>
  </si>
  <si>
    <t>LONG PANT</t>
  </si>
  <si>
    <t>QTY ORDER :</t>
  </si>
  <si>
    <t>PCS</t>
  </si>
  <si>
    <t>FABRIC COMPOSITION</t>
  </si>
  <si>
    <t>PAPER TWILL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</si>
  <si>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</si>
  <si>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</si>
  <si>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</si>
  <si>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</si>
  <si>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</si>
  <si>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</si>
  <si>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</si>
  <si>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</si>
  <si>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</si>
  <si>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</si>
  <si>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</si>
  <si>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</si>
  <si>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</si>
  <si>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</si>
  <si>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</si>
  <si>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</si>
  <si>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PAPER TWILL 57FABRICS : - 58"</t>
  </si>
  <si>
    <t>OFWHITE</t>
  </si>
  <si>
    <t>Yards</t>
  </si>
  <si>
    <t>IDR</t>
  </si>
  <si>
    <t>Local</t>
  </si>
  <si>
    <t>MICRO TECH POCKETING</t>
  </si>
  <si>
    <t>TOTAL =</t>
  </si>
  <si>
    <t>BENANG</t>
  </si>
  <si>
    <t>DTM</t>
  </si>
  <si>
    <t>Pcs</t>
  </si>
  <si>
    <t>DRAWSTRING ( TALI SUMBU KATUN )</t>
  </si>
  <si>
    <t>BTM</t>
  </si>
  <si>
    <t>ZIPPER WITH COIL  ZIP YKK OPENING 14CM</t>
  </si>
  <si>
    <t>POLY BUTTON 28L/4HL</t>
  </si>
  <si>
    <t>interlining</t>
  </si>
  <si>
    <t>MTR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</si>
  <si>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</si>
  <si>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</si>
  <si>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</si>
  <si>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</si>
  <si>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</si>
  <si>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</si>
  <si>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</si>
  <si>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</si>
  <si>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 (EYELET EMBRO AT WAIST BAND )</t>
  </si>
  <si>
    <t>PRINTING</t>
  </si>
  <si>
    <t>WASHING</t>
  </si>
  <si>
    <t>CM COST</t>
  </si>
  <si>
    <t>OVERHEAD</t>
  </si>
  <si>
    <t>TOTAL GARMENT COST/PC =</t>
  </si>
  <si>
    <t>MARGIN</t>
  </si>
  <si>
    <t>GRAND TOTAL COGS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</si>
</sst>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19" x14ac:knownFonts="1"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color rgb="FF000000"/>
      <name val="Calibri"/>
      <family val="2"/>
      <scheme val="minor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/>
  </cellStyleXfs>
  <cellXfs count="126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1" fillId="2" borderId="0" xfId="0" applyFont="1" applyFill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0" fontId="3" fillId="2" borderId="12" xfId="0" applyFont="1" applyFill="1" applyBorder="1"/>
    <xf numFmtId="0" fontId="3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 vertical="center"/>
    </xf>
    <xf numFmtId="2" fontId="3" fillId="2" borderId="12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165" fontId="3" fillId="2" borderId="12" xfId="0" applyNumberFormat="1" applyFont="1" applyFill="1" applyBorder="1" applyAlignment="1">
      <alignment horizontal="center"/>
    </xf>
    <xf numFmtId="165" fontId="3" fillId="2" borderId="12" xfId="0" applyNumberFormat="1" applyFont="1" applyFill="1" applyBorder="1"/>
    <xf numFmtId="166" fontId="3" fillId="2" borderId="12" xfId="0" applyNumberFormat="1" applyFont="1" applyFill="1" applyBorder="1"/>
    <xf numFmtId="9" fontId="3" fillId="2" borderId="1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left" vertical="top"/>
    </xf>
    <xf numFmtId="165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/>
    <xf numFmtId="166" fontId="3" fillId="2" borderId="0" xfId="0" applyNumberFormat="1" applyFont="1" applyFill="1"/>
    <xf numFmtId="0" fontId="1" fillId="3" borderId="0" xfId="0" applyFont="1" applyFill="1" applyAlignment="1">
      <alignment horizontal="right"/>
    </xf>
    <xf numFmtId="166" fontId="1" fillId="3" borderId="1" xfId="0" applyNumberFormat="1" applyFont="1" applyFill="1" applyBorder="1"/>
    <xf numFmtId="0" fontId="8" fillId="2" borderId="5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 vertical="center"/>
    </xf>
    <xf numFmtId="0" fontId="3" fillId="2" borderId="1" xfId="0" applyFont="1" applyFill="1" applyBorder="1"/>
    <xf numFmtId="165" fontId="3" fillId="2" borderId="1" xfId="0" applyNumberFormat="1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8" fillId="2" borderId="1" xfId="0" applyNumberFormat="1" applyFont="1" applyFill="1" applyBorder="1" applyAlignment="1">
      <alignment horizontal="center"/>
    </xf>
    <xf numFmtId="165" fontId="8" fillId="2" borderId="12" xfId="0" applyNumberFormat="1" applyFont="1" applyFill="1" applyBorder="1" applyAlignment="1">
      <alignment horizontal="center"/>
    </xf>
    <xf numFmtId="0" fontId="10" fillId="0" borderId="0" xfId="0" applyFont="1"/>
    <xf numFmtId="0" fontId="8" fillId="2" borderId="5" xfId="0" applyFont="1" applyFill="1" applyBorder="1" applyAlignment="1">
      <alignment wrapText="1"/>
    </xf>
    <xf numFmtId="0" fontId="10" fillId="2" borderId="12" xfId="0" applyFont="1" applyFill="1" applyBorder="1"/>
    <xf numFmtId="4" fontId="8" fillId="2" borderId="12" xfId="0" applyNumberFormat="1" applyFont="1" applyFill="1" applyBorder="1" applyAlignment="1">
      <alignment horizontal="center"/>
    </xf>
    <xf numFmtId="165" fontId="3" fillId="2" borderId="7" xfId="0" applyNumberFormat="1" applyFont="1" applyFill="1" applyBorder="1"/>
    <xf numFmtId="166" fontId="8" fillId="2" borderId="12" xfId="0" applyNumberFormat="1" applyFont="1" applyFill="1" applyBorder="1"/>
    <xf numFmtId="0" fontId="8" fillId="2" borderId="5" xfId="0" applyFont="1" applyFill="1" applyBorder="1"/>
    <xf numFmtId="0" fontId="8" fillId="2" borderId="12" xfId="0" applyFont="1" applyFill="1" applyBorder="1"/>
    <xf numFmtId="2" fontId="8" fillId="2" borderId="1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1" fontId="11" fillId="2" borderId="5" xfId="0" applyNumberFormat="1" applyFont="1" applyFill="1" applyBorder="1"/>
    <xf numFmtId="0" fontId="12" fillId="2" borderId="12" xfId="0" applyFont="1" applyFill="1" applyBorder="1"/>
    <xf numFmtId="0" fontId="12" fillId="2" borderId="12" xfId="0" applyFont="1" applyFill="1" applyBorder="1" applyAlignment="1">
      <alignment horizontal="center"/>
    </xf>
    <xf numFmtId="167" fontId="13" fillId="2" borderId="12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left" vertical="top"/>
    </xf>
    <xf numFmtId="0" fontId="3" fillId="2" borderId="8" xfId="0" applyFont="1" applyFill="1" applyBorder="1"/>
    <xf numFmtId="2" fontId="3" fillId="2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5" fontId="3" fillId="2" borderId="8" xfId="0" applyNumberFormat="1" applyFont="1" applyFill="1" applyBorder="1" applyAlignment="1">
      <alignment horizontal="center"/>
    </xf>
    <xf numFmtId="9" fontId="3" fillId="2" borderId="0" xfId="0" applyNumberFormat="1" applyFont="1" applyFill="1" applyAlignment="1">
      <alignment horizontal="center"/>
    </xf>
    <xf numFmtId="0" fontId="8" fillId="2" borderId="12" xfId="1" applyFont="1" applyFill="1" applyBorder="1" applyAlignment="1">
      <alignment horizontal="center"/>
    </xf>
    <xf numFmtId="0" fontId="8" fillId="2" borderId="5" xfId="1" applyFont="1" applyFill="1" applyBorder="1"/>
    <xf numFmtId="0" fontId="15" fillId="0" borderId="6" xfId="1" applyFont="1" applyBorder="1"/>
    <xf numFmtId="0" fontId="15" fillId="0" borderId="7" xfId="1" applyFont="1" applyBorder="1"/>
    <xf numFmtId="0" fontId="8" fillId="2" borderId="12" xfId="1" applyFont="1" applyFill="1" applyBorder="1"/>
    <xf numFmtId="2" fontId="8" fillId="2" borderId="12" xfId="1" applyNumberFormat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  <xf numFmtId="168" fontId="8" fillId="2" borderId="12" xfId="1" applyNumberFormat="1" applyFont="1" applyFill="1" applyBorder="1" applyAlignment="1">
      <alignment horizontal="center"/>
    </xf>
    <xf numFmtId="165" fontId="8" fillId="2" borderId="12" xfId="1" applyNumberFormat="1" applyFont="1" applyFill="1" applyBorder="1" applyAlignment="1">
      <alignment horizontal="center"/>
    </xf>
    <xf numFmtId="168" fontId="3" fillId="2" borderId="7" xfId="1" applyNumberFormat="1" applyFont="1" applyFill="1" applyBorder="1"/>
    <xf numFmtId="166" fontId="3" fillId="2" borderId="12" xfId="1" applyNumberFormat="1" applyFont="1" applyFill="1" applyBorder="1"/>
    <xf numFmtId="0" fontId="3" fillId="2" borderId="5" xfId="1" applyFont="1" applyFill="1" applyBorder="1" applyAlignment="1">
      <alignment horizontal="left" vertical="top"/>
    </xf>
    <xf numFmtId="0" fontId="3" fillId="2" borderId="12" xfId="1" applyFont="1" applyFill="1" applyBorder="1"/>
    <xf numFmtId="2" fontId="3" fillId="2" borderId="12" xfId="1" applyNumberFormat="1" applyFont="1" applyFill="1" applyBorder="1" applyAlignment="1">
      <alignment horizontal="center"/>
    </xf>
    <xf numFmtId="168" fontId="3" fillId="2" borderId="12" xfId="1" applyNumberFormat="1" applyFont="1" applyFill="1" applyBorder="1" applyAlignment="1">
      <alignment horizontal="center"/>
    </xf>
    <xf numFmtId="0" fontId="3" fillId="2" borderId="5" xfId="1" applyFont="1" applyFill="1" applyBorder="1" applyAlignment="1">
      <alignment horizontal="left"/>
    </xf>
    <xf numFmtId="165" fontId="3" fillId="2" borderId="12" xfId="1" applyNumberFormat="1" applyFont="1" applyFill="1" applyBorder="1" applyAlignment="1">
      <alignment horizontal="center"/>
    </xf>
    <xf numFmtId="168" fontId="3" fillId="2" borderId="12" xfId="1" applyNumberFormat="1" applyFont="1" applyFill="1" applyBorder="1"/>
    <xf numFmtId="0" fontId="9" fillId="0" borderId="5" xfId="1" applyFont="1" applyBorder="1"/>
    <xf numFmtId="0" fontId="12" fillId="2" borderId="12" xfId="1" applyFont="1" applyFill="1" applyBorder="1"/>
    <xf numFmtId="0" fontId="12" fillId="2" borderId="12" xfId="1" applyFont="1" applyFill="1" applyBorder="1" applyAlignment="1">
      <alignment horizontal="center"/>
    </xf>
    <xf numFmtId="0" fontId="8" fillId="2" borderId="5" xfId="1" applyFont="1" applyFill="1" applyBorder="1" applyAlignment="1">
      <alignment horizontal="left"/>
    </xf>
    <xf numFmtId="0" fontId="16" fillId="2" borderId="5" xfId="1" applyFont="1" applyFill="1" applyBorder="1" applyAlignment="1">
      <alignment horizontal="left"/>
    </xf>
    <xf numFmtId="0" fontId="17" fillId="2" borderId="12" xfId="1" applyFont="1" applyFill="1" applyBorder="1"/>
    <xf numFmtId="0" fontId="17" fillId="2" borderId="12" xfId="1" applyFont="1" applyFill="1" applyBorder="1" applyAlignment="1">
      <alignment horizontal="center"/>
    </xf>
    <xf numFmtId="0" fontId="16" fillId="2" borderId="5" xfId="0" applyFont="1" applyFill="1" applyBorder="1" applyAlignment="1">
      <alignment horizontal="left"/>
    </xf>
    <xf numFmtId="0" fontId="17" fillId="2" borderId="12" xfId="0" applyFont="1" applyFill="1" applyBorder="1"/>
    <xf numFmtId="0" fontId="17" fillId="2" borderId="12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left"/>
    </xf>
    <xf numFmtId="165" fontId="17" fillId="2" borderId="12" xfId="0" applyNumberFormat="1" applyFont="1" applyFill="1" applyBorder="1" applyAlignment="1">
      <alignment horizontal="center"/>
    </xf>
    <xf numFmtId="165" fontId="16" fillId="2" borderId="12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" fontId="3" fillId="2" borderId="12" xfId="0" applyNumberFormat="1" applyFont="1" applyFill="1" applyBorder="1" applyAlignment="1">
      <alignment horizontal="center"/>
    </xf>
    <xf numFmtId="0" fontId="18" fillId="2" borderId="12" xfId="0" applyFont="1" applyFill="1" applyBorder="1"/>
    <xf numFmtId="0" fontId="18" fillId="2" borderId="5" xfId="0" applyFont="1" applyFill="1" applyBorder="1" applyAlignment="1">
      <alignment horizontal="center"/>
    </xf>
    <xf numFmtId="166" fontId="1" fillId="3" borderId="0" xfId="0" applyNumberFormat="1" applyFont="1" applyFill="1"/>
    <xf numFmtId="166" fontId="1" fillId="2" borderId="12" xfId="0" applyNumberFormat="1" applyFont="1" applyFill="1" applyBorder="1"/>
    <xf numFmtId="0" fontId="7" fillId="2" borderId="0" xfId="0" applyFont="1" applyFill="1" applyAlignment="1">
      <alignment horizontal="left"/>
    </xf>
    <xf numFmtId="4" fontId="3" fillId="2" borderId="0" xfId="0" applyNumberFormat="1" applyFont="1" applyFill="1" applyAlignment="1">
      <alignment horizontal="center"/>
    </xf>
    <xf numFmtId="166" fontId="1" fillId="0" borderId="12" xfId="0" applyNumberFormat="1" applyFont="1" applyBorder="1"/>
    <xf numFmtId="0" fontId="3" fillId="2" borderId="0" xfId="0" applyFont="1" applyFill="1" applyAlignment="1">
      <alignment horizontal="center"/>
    </xf>
    <xf numFmtId="166" fontId="3" fillId="0" borderId="12" xfId="0" applyNumberFormat="1" applyFont="1" applyBorder="1"/>
    <xf numFmtId="166" fontId="1" fillId="4" borderId="0" xfId="0" applyNumberFormat="1" applyFont="1" applyFill="1"/>
    <xf numFmtId="0" fontId="9" fillId="2" borderId="0" xfId="0" applyFont="1" applyFill="1"/>
  </cellXfs>
  <cellStyles count="2">
    <cellStyle name="Normal" xfId="0" builtinId="0"/>
    <cellStyle name="Normal 2" xfId="1" xr:uid="{B2479435-74CC-44A9-B84C-18AE7A02F2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606213</xdr:colOff>
      <xdr:row>0</xdr:row>
      <xdr:rowOff>93134</xdr:rowOff>
    </xdr:from>
    <xdr:ext cx="1634067" cy="1727199"/>
    <xdr:grpSp>
      <xdr:nvGrpSpPr>
        <xdr:cNvPr id="2" name="Shape 2" title="Drawing">
          <a:extLst>
            <a:ext uri="{FF2B5EF4-FFF2-40B4-BE49-F238E27FC236}">
              <a16:creationId xmlns:a16="http://schemas.microsoft.com/office/drawing/2014/main" id="{B4534F65-BF41-413B-AD25-5D0172330DF6}"/>
            </a:ext>
          </a:extLst>
        </xdr:cNvPr>
        <xdr:cNvGrpSpPr/>
      </xdr:nvGrpSpPr>
      <xdr:grpSpPr>
        <a:xfrm>
          <a:off x="10733193" y="93134"/>
          <a:ext cx="1634067" cy="1727199"/>
          <a:chOff x="91500" y="337475"/>
          <a:chExt cx="3380150" cy="3565294"/>
        </a:xfrm>
      </xdr:grpSpPr>
      <xdr:pic>
        <xdr:nvPicPr>
          <xdr:cNvPr id="3" name="Shape 3" title="Screenshot 2025-09-24 at 11.48.58.png">
            <a:extLst>
              <a:ext uri="{FF2B5EF4-FFF2-40B4-BE49-F238E27FC236}">
                <a16:creationId xmlns:a16="http://schemas.microsoft.com/office/drawing/2014/main" id="{583C6243-1475-D12A-5DF2-4912A2E30565}"/>
              </a:ext>
            </a:extLst>
          </xdr:cNvPr>
          <xdr:cNvPicPr preferRelativeResize="0"/>
        </xdr:nvPicPr>
        <xdr:blipFill rotWithShape="1">
          <a:blip xmlns:r="http://schemas.openxmlformats.org/officeDocument/2006/relationships" r:embed="rId1">
            <a:alphaModFix/>
          </a:blip>
          <a:srcRect b="14904"/>
          <a:stretch>
            <a:fillRect/>
          </a:stretch>
        </xdr:blipFill>
        <xdr:spPr>
          <a:xfrm>
            <a:off x="91500" y="337475"/>
            <a:ext cx="3380150" cy="3565294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4B040-5A0E-4911-AA3A-37A0A4042EDF}">
  <dimension ref="A1:Z1003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2</v>
      </c>
      <c r="D3" s="8"/>
      <c r="E3" s="9" t="s">
        <v>3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4</v>
      </c>
      <c r="C4" s="7" t="s">
        <v>5</v>
      </c>
      <c r="D4" s="8"/>
      <c r="E4" s="9" t="s">
        <v>6</v>
      </c>
      <c r="F4" s="12" t="s">
        <v>7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8</v>
      </c>
      <c r="C5" s="14"/>
      <c r="D5" s="8" t="s">
        <v>9</v>
      </c>
      <c r="E5" s="15" t="s">
        <v>10</v>
      </c>
      <c r="F5" s="15" t="s">
        <v>11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12</v>
      </c>
      <c r="C7" s="18" t="s">
        <v>13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14</v>
      </c>
      <c r="B10" s="22" t="s">
        <v>15</v>
      </c>
      <c r="C10" s="23"/>
      <c r="D10" s="24"/>
      <c r="E10" s="21" t="s">
        <v>16</v>
      </c>
      <c r="F10" s="22" t="s">
        <v>17</v>
      </c>
      <c r="G10" s="24"/>
      <c r="H10" s="25" t="s">
        <v>18</v>
      </c>
      <c r="I10" s="26"/>
      <c r="J10" s="26"/>
      <c r="K10" s="26"/>
      <c r="L10" s="27"/>
      <c r="M10" s="21" t="s">
        <v>19</v>
      </c>
      <c r="N10" s="28" t="s">
        <v>20</v>
      </c>
      <c r="O10" s="21" t="s">
        <v>21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22</v>
      </c>
      <c r="I11" s="34" t="s">
        <v>23</v>
      </c>
      <c r="J11" s="34" t="s">
        <v>24</v>
      </c>
      <c r="K11" s="35" t="s">
        <v>25</v>
      </c>
      <c r="L11" s="34" t="s">
        <v>26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27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28</v>
      </c>
      <c r="C13" s="26"/>
      <c r="D13" s="27"/>
      <c r="E13" s="38" t="s">
        <v>29</v>
      </c>
      <c r="F13" s="41">
        <v>1.3428</v>
      </c>
      <c r="G13" s="39" t="s">
        <v>30</v>
      </c>
      <c r="H13" s="39">
        <v>1</v>
      </c>
      <c r="I13" s="39" t="s">
        <v>31</v>
      </c>
      <c r="J13" s="42">
        <v>35155</v>
      </c>
      <c r="K13" s="43" t="s">
        <v>32</v>
      </c>
      <c r="L13" s="44">
        <v>39500</v>
      </c>
      <c r="M13" s="45">
        <f>+F13*J13</f>
        <v>47206.133999999998</v>
      </c>
      <c r="N13" s="46">
        <v>0.03</v>
      </c>
      <c r="O13" s="45">
        <f t="shared" ref="O13:O14" si="0">IF(M13="","",(M13*(1+N13)))</f>
        <v>48622.318019999999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">
      <c r="A14" s="39">
        <v>2</v>
      </c>
      <c r="B14" s="40" t="s">
        <v>33</v>
      </c>
      <c r="C14" s="26"/>
      <c r="D14" s="27"/>
      <c r="E14" s="38" t="s">
        <v>29</v>
      </c>
      <c r="F14" s="41">
        <v>0.25900000000000001</v>
      </c>
      <c r="G14" s="39" t="s">
        <v>30</v>
      </c>
      <c r="H14" s="39">
        <v>1</v>
      </c>
      <c r="I14" s="39" t="s">
        <v>31</v>
      </c>
      <c r="J14" s="42">
        <v>9500</v>
      </c>
      <c r="K14" s="43" t="s">
        <v>32</v>
      </c>
      <c r="L14" s="44">
        <f t="shared" ref="L14" si="1">IF(H14="","",(IF(K14="Local",(J14/H14),(J14/H14*1.3))))</f>
        <v>9500</v>
      </c>
      <c r="M14" s="45">
        <f>+F14*J14</f>
        <v>2460.5</v>
      </c>
      <c r="N14" s="46">
        <v>0.03</v>
      </c>
      <c r="O14" s="45">
        <f t="shared" si="0"/>
        <v>2534.3150000000001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41"/>
      <c r="G15" s="39"/>
      <c r="H15" s="39"/>
      <c r="I15" s="39"/>
      <c r="J15" s="43"/>
      <c r="K15" s="43"/>
      <c r="L15" s="44"/>
      <c r="M15" s="45"/>
      <c r="N15" s="46"/>
      <c r="O15" s="45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1"/>
      <c r="G16" s="39"/>
      <c r="H16" s="39"/>
      <c r="I16" s="39"/>
      <c r="J16" s="43"/>
      <c r="K16" s="43"/>
      <c r="L16" s="44"/>
      <c r="M16" s="45"/>
      <c r="N16" s="46"/>
      <c r="O16" s="45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47"/>
      <c r="C17" s="26"/>
      <c r="D17" s="27"/>
      <c r="E17" s="38"/>
      <c r="F17" s="39"/>
      <c r="G17" s="39"/>
      <c r="H17" s="39"/>
      <c r="I17" s="39"/>
      <c r="J17" s="43"/>
      <c r="K17" s="43"/>
      <c r="L17" s="44"/>
      <c r="M17" s="45" t="e">
        <f>#N/A</f>
        <v>#N/A</v>
      </c>
      <c r="N17" s="46"/>
      <c r="O17" s="45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48"/>
      <c r="K18" s="48"/>
      <c r="L18" s="49"/>
      <c r="M18" s="50"/>
      <c r="N18" s="51" t="s">
        <v>34</v>
      </c>
      <c r="O18" s="52">
        <f>SUM(O13:O16)</f>
        <v>51156.633020000001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3">
        <v>1</v>
      </c>
      <c r="B19" s="54" t="s">
        <v>35</v>
      </c>
      <c r="C19" s="23"/>
      <c r="D19" s="24"/>
      <c r="E19" s="55" t="s">
        <v>36</v>
      </c>
      <c r="F19" s="56">
        <v>1</v>
      </c>
      <c r="G19" s="57" t="s">
        <v>37</v>
      </c>
      <c r="H19" s="58">
        <v>1</v>
      </c>
      <c r="I19" s="39" t="s">
        <v>31</v>
      </c>
      <c r="J19" s="59">
        <v>1000</v>
      </c>
      <c r="K19" s="60" t="s">
        <v>32</v>
      </c>
      <c r="L19" s="44">
        <f t="shared" ref="L19:L22" si="2">IF(H19="","",(IF(K19="Local",(J19/H19),(J19/H19*1.3))))</f>
        <v>1000</v>
      </c>
      <c r="M19" s="45">
        <f t="shared" ref="M19:M27" si="3">IF(F19="","",(IF(I19="USD",(L19*$F$7*F19),(L19*F19))))</f>
        <v>1000</v>
      </c>
      <c r="N19" s="46">
        <v>0.03</v>
      </c>
      <c r="O19" s="45">
        <f t="shared" ref="O19:O25" si="4">IF(M19="","",(M19*(1+N19)))</f>
        <v>1030</v>
      </c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16.5" customHeight="1" x14ac:dyDescent="0.45">
      <c r="A20" s="53">
        <v>2</v>
      </c>
      <c r="B20" s="62" t="s">
        <v>38</v>
      </c>
      <c r="C20" s="26"/>
      <c r="D20" s="27"/>
      <c r="E20" s="63" t="s">
        <v>39</v>
      </c>
      <c r="F20" s="60">
        <v>1</v>
      </c>
      <c r="G20" s="57" t="s">
        <v>37</v>
      </c>
      <c r="H20" s="57">
        <v>1</v>
      </c>
      <c r="I20" s="39" t="s">
        <v>31</v>
      </c>
      <c r="J20" s="64">
        <v>1500</v>
      </c>
      <c r="K20" s="60" t="s">
        <v>32</v>
      </c>
      <c r="L20" s="65">
        <f t="shared" si="2"/>
        <v>1500</v>
      </c>
      <c r="M20" s="66">
        <f t="shared" si="3"/>
        <v>1500</v>
      </c>
      <c r="N20" s="46">
        <v>0.03</v>
      </c>
      <c r="O20" s="45">
        <f t="shared" si="4"/>
        <v>1545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3">
        <v>3</v>
      </c>
      <c r="B21" s="67" t="s">
        <v>40</v>
      </c>
      <c r="C21" s="26"/>
      <c r="D21" s="27"/>
      <c r="E21" s="68" t="s">
        <v>36</v>
      </c>
      <c r="F21" s="69">
        <v>1</v>
      </c>
      <c r="G21" s="57" t="s">
        <v>9</v>
      </c>
      <c r="H21" s="57">
        <v>1</v>
      </c>
      <c r="I21" s="39" t="s">
        <v>31</v>
      </c>
      <c r="J21" s="57">
        <v>2000</v>
      </c>
      <c r="K21" s="60" t="s">
        <v>32</v>
      </c>
      <c r="L21" s="65">
        <f t="shared" si="2"/>
        <v>2000</v>
      </c>
      <c r="M21" s="45">
        <f t="shared" si="3"/>
        <v>2000</v>
      </c>
      <c r="N21" s="46">
        <v>0.03</v>
      </c>
      <c r="O21" s="45">
        <f t="shared" si="4"/>
        <v>2060</v>
      </c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ht="16.5" customHeight="1" x14ac:dyDescent="0.45">
      <c r="A22" s="53">
        <v>2</v>
      </c>
      <c r="B22" s="62" t="s">
        <v>41</v>
      </c>
      <c r="C22" s="26"/>
      <c r="D22" s="27"/>
      <c r="E22" s="63" t="s">
        <v>36</v>
      </c>
      <c r="F22" s="60">
        <v>2</v>
      </c>
      <c r="G22" s="57" t="s">
        <v>37</v>
      </c>
      <c r="H22" s="57">
        <v>1</v>
      </c>
      <c r="I22" s="39" t="s">
        <v>31</v>
      </c>
      <c r="J22" s="64">
        <v>250</v>
      </c>
      <c r="K22" s="60" t="s">
        <v>32</v>
      </c>
      <c r="L22" s="65">
        <f t="shared" si="2"/>
        <v>250</v>
      </c>
      <c r="M22" s="66">
        <f t="shared" si="3"/>
        <v>500</v>
      </c>
      <c r="N22" s="46">
        <v>0.03</v>
      </c>
      <c r="O22" s="45">
        <f t="shared" si="4"/>
        <v>515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0">
        <v>4</v>
      </c>
      <c r="B23" s="67" t="s">
        <v>42</v>
      </c>
      <c r="C23" s="26"/>
      <c r="D23" s="27"/>
      <c r="E23" s="68"/>
      <c r="F23" s="69">
        <v>0.02</v>
      </c>
      <c r="G23" s="57" t="s">
        <v>43</v>
      </c>
      <c r="H23" s="57">
        <v>0</v>
      </c>
      <c r="I23" s="39" t="s">
        <v>31</v>
      </c>
      <c r="J23" s="57">
        <v>15000</v>
      </c>
      <c r="K23" s="60" t="s">
        <v>32</v>
      </c>
      <c r="L23" s="65">
        <v>15000</v>
      </c>
      <c r="M23" s="45">
        <f t="shared" si="3"/>
        <v>300</v>
      </c>
      <c r="N23" s="46">
        <v>0.03</v>
      </c>
      <c r="O23" s="45">
        <f t="shared" si="4"/>
        <v>309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0">
        <v>5</v>
      </c>
      <c r="B24" s="71"/>
      <c r="C24" s="26"/>
      <c r="D24" s="27"/>
      <c r="E24" s="68"/>
      <c r="F24" s="60"/>
      <c r="G24" s="57" t="s">
        <v>37</v>
      </c>
      <c r="H24" s="57">
        <v>0</v>
      </c>
      <c r="I24" s="39" t="s">
        <v>31</v>
      </c>
      <c r="J24" s="64">
        <v>0</v>
      </c>
      <c r="K24" s="60" t="s">
        <v>32</v>
      </c>
      <c r="L24" s="44"/>
      <c r="M24" s="66" t="str">
        <f t="shared" si="3"/>
        <v/>
      </c>
      <c r="N24" s="46">
        <v>0</v>
      </c>
      <c r="O24" s="66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">
      <c r="A25" s="70">
        <v>6</v>
      </c>
      <c r="B25" s="72"/>
      <c r="C25" s="26"/>
      <c r="D25" s="27"/>
      <c r="E25" s="73"/>
      <c r="F25" s="60"/>
      <c r="G25" s="57" t="s">
        <v>37</v>
      </c>
      <c r="H25" s="74">
        <v>0</v>
      </c>
      <c r="I25" s="39" t="s">
        <v>31</v>
      </c>
      <c r="J25" s="75">
        <v>0</v>
      </c>
      <c r="K25" s="60" t="s">
        <v>32</v>
      </c>
      <c r="L25" s="44"/>
      <c r="M25" s="45" t="str">
        <f t="shared" si="3"/>
        <v/>
      </c>
      <c r="N25" s="46">
        <v>0</v>
      </c>
      <c r="O25" s="45" t="str">
        <f t="shared" si="4"/>
        <v/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customHeight="1" x14ac:dyDescent="0.45">
      <c r="A26" s="39"/>
      <c r="B26" s="76"/>
      <c r="C26" s="32"/>
      <c r="D26" s="33"/>
      <c r="E26" s="77"/>
      <c r="F26" s="78"/>
      <c r="G26" s="79"/>
      <c r="H26" s="79">
        <v>0</v>
      </c>
      <c r="I26" s="79"/>
      <c r="J26" s="80"/>
      <c r="K26" s="80"/>
      <c r="L26" s="44" t="e">
        <f t="shared" ref="L26:L28" si="5">IF(H26="","",(IF(K26="Local",(J26/H26),(J26/H26*1.3))))</f>
        <v>#DIV/0!</v>
      </c>
      <c r="M26" s="45" t="str">
        <f t="shared" si="3"/>
        <v/>
      </c>
      <c r="N26" s="51" t="s">
        <v>34</v>
      </c>
      <c r="O26" s="52">
        <f>SUM(O19:O25)</f>
        <v>5459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39">
        <v>8</v>
      </c>
      <c r="B27" s="47"/>
      <c r="C27" s="26"/>
      <c r="D27" s="27"/>
      <c r="E27" s="38"/>
      <c r="F27" s="41"/>
      <c r="G27" s="39"/>
      <c r="H27" s="39"/>
      <c r="I27" s="39"/>
      <c r="J27" s="43"/>
      <c r="K27" s="43"/>
      <c r="L27" s="44" t="str">
        <f t="shared" si="5"/>
        <v/>
      </c>
      <c r="M27" s="45" t="str">
        <f t="shared" si="3"/>
        <v/>
      </c>
      <c r="N27" s="46"/>
      <c r="O27" s="45" t="str">
        <f>IF(M27="","",(M27*(1+N27)))</f>
        <v/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hidden="1" customHeight="1" x14ac:dyDescent="0.4">
      <c r="A28" s="4"/>
      <c r="B28" s="5"/>
      <c r="C28" s="5"/>
      <c r="D28" s="5"/>
      <c r="E28" s="5"/>
      <c r="F28" s="48"/>
      <c r="G28" s="4"/>
      <c r="H28" s="4"/>
      <c r="I28" s="4"/>
      <c r="J28" s="48"/>
      <c r="K28" s="48"/>
      <c r="L28" s="44" t="str">
        <f t="shared" si="5"/>
        <v/>
      </c>
      <c r="M28" s="50"/>
      <c r="N28" s="81"/>
      <c r="O28" s="5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2">
        <v>1</v>
      </c>
      <c r="B29" s="83" t="s">
        <v>44</v>
      </c>
      <c r="C29" s="84"/>
      <c r="D29" s="85"/>
      <c r="E29" s="86"/>
      <c r="F29" s="87">
        <v>1</v>
      </c>
      <c r="G29" s="82" t="s">
        <v>37</v>
      </c>
      <c r="H29" s="82">
        <v>12</v>
      </c>
      <c r="I29" s="88" t="s">
        <v>31</v>
      </c>
      <c r="J29" s="89">
        <v>1500</v>
      </c>
      <c r="K29" s="90" t="s">
        <v>32</v>
      </c>
      <c r="L29" s="91">
        <v>310</v>
      </c>
      <c r="M29" s="92">
        <f t="shared" ref="M29:M36" si="6">IF(F29="","",(IF(I29="USD",(L29*$F$7*F29),(L29*F29))))</f>
        <v>310</v>
      </c>
      <c r="N29" s="46">
        <v>0.03</v>
      </c>
      <c r="O29" s="45">
        <f t="shared" ref="O29:O33" si="7">IF(M29="","",(M29*(1+N29)))</f>
        <v>319.3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2">
        <v>2</v>
      </c>
      <c r="B30" s="93" t="s">
        <v>45</v>
      </c>
      <c r="C30" s="84"/>
      <c r="D30" s="85"/>
      <c r="E30" s="94"/>
      <c r="F30" s="95">
        <v>1</v>
      </c>
      <c r="G30" s="88" t="s">
        <v>37</v>
      </c>
      <c r="H30" s="88">
        <v>12</v>
      </c>
      <c r="I30" s="88" t="s">
        <v>31</v>
      </c>
      <c r="J30" s="96">
        <v>600</v>
      </c>
      <c r="K30" s="90" t="s">
        <v>32</v>
      </c>
      <c r="L30" s="91">
        <v>130</v>
      </c>
      <c r="M30" s="92">
        <f t="shared" si="6"/>
        <v>130</v>
      </c>
      <c r="N30" s="46">
        <v>0.03</v>
      </c>
      <c r="O30" s="45">
        <f t="shared" si="7"/>
        <v>133.9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2">
        <v>3</v>
      </c>
      <c r="B31" s="97" t="s">
        <v>46</v>
      </c>
      <c r="C31" s="84"/>
      <c r="D31" s="85"/>
      <c r="E31" s="94"/>
      <c r="F31" s="98">
        <v>1</v>
      </c>
      <c r="G31" s="88" t="s">
        <v>37</v>
      </c>
      <c r="H31" s="88">
        <v>1</v>
      </c>
      <c r="I31" s="88" t="s">
        <v>31</v>
      </c>
      <c r="J31" s="96">
        <v>500</v>
      </c>
      <c r="K31" s="90" t="s">
        <v>32</v>
      </c>
      <c r="L31" s="99">
        <v>110</v>
      </c>
      <c r="M31" s="92">
        <f t="shared" si="6"/>
        <v>110</v>
      </c>
      <c r="N31" s="46">
        <v>0.03</v>
      </c>
      <c r="O31" s="45">
        <f t="shared" si="7"/>
        <v>113.3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2">
        <v>4</v>
      </c>
      <c r="B32" s="100" t="s">
        <v>47</v>
      </c>
      <c r="C32" s="84"/>
      <c r="D32" s="85"/>
      <c r="E32" s="101"/>
      <c r="F32" s="98">
        <v>1</v>
      </c>
      <c r="G32" s="102" t="s">
        <v>37</v>
      </c>
      <c r="H32" s="102">
        <v>1</v>
      </c>
      <c r="I32" s="88" t="s">
        <v>31</v>
      </c>
      <c r="J32" s="96">
        <v>220</v>
      </c>
      <c r="K32" s="90" t="s">
        <v>32</v>
      </c>
      <c r="L32" s="99">
        <v>220</v>
      </c>
      <c r="M32" s="92">
        <f t="shared" si="6"/>
        <v>220</v>
      </c>
      <c r="N32" s="46">
        <v>0.03</v>
      </c>
      <c r="O32" s="45">
        <f t="shared" si="7"/>
        <v>226.6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2">
        <v>5</v>
      </c>
      <c r="B33" s="97" t="s">
        <v>48</v>
      </c>
      <c r="C33" s="84"/>
      <c r="D33" s="85"/>
      <c r="E33" s="94"/>
      <c r="F33" s="98">
        <v>1</v>
      </c>
      <c r="G33" s="88" t="s">
        <v>37</v>
      </c>
      <c r="H33" s="88">
        <v>1</v>
      </c>
      <c r="I33" s="88" t="s">
        <v>31</v>
      </c>
      <c r="J33" s="96">
        <v>250</v>
      </c>
      <c r="K33" s="90" t="s">
        <v>32</v>
      </c>
      <c r="L33" s="99">
        <v>250</v>
      </c>
      <c r="M33" s="92">
        <f t="shared" si="6"/>
        <v>250</v>
      </c>
      <c r="N33" s="46">
        <v>0.03</v>
      </c>
      <c r="O33" s="45">
        <f t="shared" si="7"/>
        <v>257.5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2">
        <v>6</v>
      </c>
      <c r="B34" s="103" t="s">
        <v>49</v>
      </c>
      <c r="C34" s="84"/>
      <c r="D34" s="85"/>
      <c r="E34" s="94"/>
      <c r="F34" s="98">
        <v>1</v>
      </c>
      <c r="G34" s="82" t="s">
        <v>37</v>
      </c>
      <c r="H34" s="88">
        <v>1</v>
      </c>
      <c r="I34" s="88" t="s">
        <v>31</v>
      </c>
      <c r="J34" s="96">
        <v>25</v>
      </c>
      <c r="K34" s="90" t="s">
        <v>32</v>
      </c>
      <c r="L34" s="99">
        <v>17</v>
      </c>
      <c r="M34" s="92">
        <f t="shared" si="6"/>
        <v>17</v>
      </c>
      <c r="N34" s="46">
        <v>0.03</v>
      </c>
      <c r="O34" s="45">
        <f>IF(M34="","",(M34*(1+N34)))</f>
        <v>17.510000000000002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2">
        <v>7</v>
      </c>
      <c r="B35" s="104" t="s">
        <v>50</v>
      </c>
      <c r="C35" s="84"/>
      <c r="D35" s="85"/>
      <c r="E35" s="105"/>
      <c r="F35" s="87">
        <v>1</v>
      </c>
      <c r="G35" s="82" t="s">
        <v>37</v>
      </c>
      <c r="H35" s="106">
        <v>1</v>
      </c>
      <c r="I35" s="88" t="s">
        <v>31</v>
      </c>
      <c r="J35" s="96">
        <v>650</v>
      </c>
      <c r="K35" s="90" t="s">
        <v>32</v>
      </c>
      <c r="L35" s="99">
        <v>380</v>
      </c>
      <c r="M35" s="92">
        <f t="shared" si="6"/>
        <v>380</v>
      </c>
      <c r="N35" s="46">
        <v>0.03</v>
      </c>
      <c r="O35" s="45">
        <f>IF(M35="","",(M35*(1+N35)))</f>
        <v>391.40000000000003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82">
        <v>8</v>
      </c>
      <c r="B36" s="104" t="s">
        <v>51</v>
      </c>
      <c r="C36" s="84"/>
      <c r="D36" s="85"/>
      <c r="E36" s="105"/>
      <c r="F36" s="87">
        <v>1</v>
      </c>
      <c r="G36" s="82" t="s">
        <v>37</v>
      </c>
      <c r="H36" s="106">
        <v>1</v>
      </c>
      <c r="I36" s="88" t="s">
        <v>31</v>
      </c>
      <c r="J36" s="96">
        <v>750</v>
      </c>
      <c r="K36" s="90" t="s">
        <v>32</v>
      </c>
      <c r="L36" s="99">
        <v>300</v>
      </c>
      <c r="M36" s="92">
        <f t="shared" si="6"/>
        <v>300</v>
      </c>
      <c r="N36" s="46">
        <v>0.03</v>
      </c>
      <c r="O36" s="45">
        <f>IF(M36="","",(M36*(1+N36)))</f>
        <v>309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 x14ac:dyDescent="0.4">
      <c r="A37" s="57"/>
      <c r="B37" s="107"/>
      <c r="C37" s="26"/>
      <c r="D37" s="27"/>
      <c r="E37" s="108"/>
      <c r="F37" s="69"/>
      <c r="G37" s="57"/>
      <c r="H37" s="109"/>
      <c r="I37" s="39"/>
      <c r="J37" s="43"/>
      <c r="K37" s="60"/>
      <c r="L37" s="44"/>
      <c r="M37" s="45"/>
      <c r="N37" s="46">
        <v>0</v>
      </c>
      <c r="O37" s="45" t="str">
        <f>IF(M37="","",(M37*(1+N37)))</f>
        <v/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">
      <c r="A38" s="57"/>
      <c r="B38" s="107"/>
      <c r="C38" s="26"/>
      <c r="D38" s="27"/>
      <c r="E38" s="108"/>
      <c r="F38" s="69"/>
      <c r="G38" s="57"/>
      <c r="H38" s="109"/>
      <c r="I38" s="39"/>
      <c r="J38" s="43"/>
      <c r="K38" s="60"/>
      <c r="L38" s="44"/>
      <c r="M38" s="45"/>
      <c r="N38" s="46">
        <v>0</v>
      </c>
      <c r="O38" s="45" t="str">
        <f>IF(M38="","",(M38*(1+N38)))</f>
        <v/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hidden="1" customHeight="1" x14ac:dyDescent="0.4">
      <c r="A39" s="57"/>
      <c r="B39" s="110"/>
      <c r="C39" s="110"/>
      <c r="D39" s="110"/>
      <c r="E39" s="108"/>
      <c r="F39" s="111"/>
      <c r="G39" s="109"/>
      <c r="H39" s="109"/>
      <c r="I39" s="109"/>
      <c r="J39" s="112"/>
      <c r="K39" s="111"/>
      <c r="L39" s="44"/>
      <c r="M39" s="45"/>
      <c r="N39" s="46"/>
      <c r="O39" s="45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5">
      <c r="A40" s="113"/>
      <c r="B40" s="5"/>
      <c r="C40" s="5"/>
      <c r="D40" s="5"/>
      <c r="E40" s="5"/>
      <c r="F40" s="4"/>
      <c r="G40" s="4"/>
      <c r="H40" s="4"/>
      <c r="I40" s="4"/>
      <c r="J40" s="4"/>
      <c r="K40" s="4"/>
      <c r="L40" s="5"/>
      <c r="M40" s="5"/>
      <c r="N40" s="51" t="s">
        <v>34</v>
      </c>
      <c r="O40" s="52">
        <f>SUM(O29:O38)</f>
        <v>1768.51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1</v>
      </c>
      <c r="B41" s="71" t="s">
        <v>52</v>
      </c>
      <c r="C41" s="26"/>
      <c r="D41" s="27"/>
      <c r="E41" s="38"/>
      <c r="F41" s="39">
        <v>2</v>
      </c>
      <c r="G41" s="57" t="s">
        <v>37</v>
      </c>
      <c r="H41" s="39">
        <v>1</v>
      </c>
      <c r="I41" s="39" t="s">
        <v>31</v>
      </c>
      <c r="J41" s="114">
        <v>1000</v>
      </c>
      <c r="K41" s="60" t="s">
        <v>32</v>
      </c>
      <c r="L41" s="44">
        <f t="shared" ref="L41:L43" si="8">IF(H41="","",(IF(K41="Local",(J41/H41))))</f>
        <v>1000</v>
      </c>
      <c r="M41" s="45">
        <f t="shared" ref="M41:M43" si="9">IF(F41="","",(IF(I41="USD",(L41*$F$7*F41),(L41*F41))))</f>
        <v>2000</v>
      </c>
      <c r="N41" s="46">
        <v>0</v>
      </c>
      <c r="O41" s="45">
        <f t="shared" ref="O41:O43" si="10">IF(M41="","",(M41*(1+N41)))</f>
        <v>2000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">
      <c r="A42" s="39">
        <v>2</v>
      </c>
      <c r="B42" s="71" t="s">
        <v>53</v>
      </c>
      <c r="C42" s="26"/>
      <c r="D42" s="27"/>
      <c r="E42" s="38"/>
      <c r="F42" s="39">
        <v>1</v>
      </c>
      <c r="G42" s="57" t="s">
        <v>37</v>
      </c>
      <c r="H42" s="39">
        <v>1</v>
      </c>
      <c r="I42" s="39" t="s">
        <v>31</v>
      </c>
      <c r="J42" s="114">
        <v>0</v>
      </c>
      <c r="K42" s="60" t="s">
        <v>32</v>
      </c>
      <c r="L42" s="44">
        <f t="shared" si="8"/>
        <v>0</v>
      </c>
      <c r="M42" s="45">
        <f t="shared" si="9"/>
        <v>0</v>
      </c>
      <c r="N42" s="46">
        <v>0</v>
      </c>
      <c r="O42" s="45">
        <f t="shared" si="10"/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">
      <c r="A43" s="39">
        <v>3</v>
      </c>
      <c r="B43" s="115" t="s">
        <v>54</v>
      </c>
      <c r="C43" s="116">
        <f>F3</f>
        <v>0</v>
      </c>
      <c r="D43" s="27"/>
      <c r="E43" s="38"/>
      <c r="F43" s="39">
        <v>1</v>
      </c>
      <c r="G43" s="57" t="s">
        <v>37</v>
      </c>
      <c r="H43" s="39">
        <v>1</v>
      </c>
      <c r="I43" s="39" t="s">
        <v>31</v>
      </c>
      <c r="J43" s="114">
        <v>0</v>
      </c>
      <c r="K43" s="60" t="s">
        <v>32</v>
      </c>
      <c r="L43" s="44">
        <f t="shared" si="8"/>
        <v>0</v>
      </c>
      <c r="M43" s="45">
        <f t="shared" si="9"/>
        <v>0</v>
      </c>
      <c r="N43" s="46">
        <v>0</v>
      </c>
      <c r="O43" s="45">
        <f t="shared" si="10"/>
        <v>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4"/>
      <c r="B44" s="5"/>
      <c r="C44" s="5"/>
      <c r="D44" s="5"/>
      <c r="E44" s="5"/>
      <c r="F44" s="4"/>
      <c r="G44" s="4"/>
      <c r="H44" s="4"/>
      <c r="I44" s="4"/>
      <c r="J44" s="4"/>
      <c r="K44" s="4"/>
      <c r="L44" s="5"/>
      <c r="M44" s="5"/>
      <c r="N44" s="51" t="s">
        <v>34</v>
      </c>
      <c r="O44" s="117">
        <f>SUM(O41:O43)</f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36"/>
      <c r="B45" s="37" t="s">
        <v>55</v>
      </c>
      <c r="C45" s="26"/>
      <c r="D45" s="27"/>
      <c r="E45" s="38"/>
      <c r="F45" s="39">
        <v>1</v>
      </c>
      <c r="G45" s="57" t="s">
        <v>37</v>
      </c>
      <c r="H45" s="39">
        <v>1</v>
      </c>
      <c r="I45" s="39" t="s">
        <v>31</v>
      </c>
      <c r="J45" s="114">
        <v>0</v>
      </c>
      <c r="K45" s="60" t="s">
        <v>32</v>
      </c>
      <c r="L45" s="44">
        <v>26000</v>
      </c>
      <c r="M45" s="45">
        <f t="shared" ref="M45:M46" si="11">IF(F45="","",(IF(I45="USD",(L45*$F$7*F45),(L45*F45))))</f>
        <v>26000</v>
      </c>
      <c r="N45" s="46">
        <v>0</v>
      </c>
      <c r="O45" s="118">
        <f t="shared" ref="O45:O46" si="12">IF(M45="","",(M45*(1+N45)))</f>
        <v>26000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36"/>
      <c r="B46" s="37" t="s">
        <v>56</v>
      </c>
      <c r="C46" s="26"/>
      <c r="D46" s="27"/>
      <c r="E46" s="38"/>
      <c r="F46" s="39">
        <v>1</v>
      </c>
      <c r="G46" s="57" t="s">
        <v>37</v>
      </c>
      <c r="H46" s="39">
        <v>1</v>
      </c>
      <c r="I46" s="39" t="s">
        <v>31</v>
      </c>
      <c r="J46" s="114">
        <v>0</v>
      </c>
      <c r="K46" s="60" t="s">
        <v>32</v>
      </c>
      <c r="L46" s="44">
        <v>2000</v>
      </c>
      <c r="M46" s="45">
        <f t="shared" si="11"/>
        <v>2000</v>
      </c>
      <c r="N46" s="46">
        <v>0</v>
      </c>
      <c r="O46" s="118">
        <f t="shared" si="12"/>
        <v>2000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10"/>
      <c r="B47" s="119"/>
      <c r="C47" s="119"/>
      <c r="D47" s="119"/>
      <c r="E47" s="5"/>
      <c r="F47" s="4"/>
      <c r="G47" s="4"/>
      <c r="H47" s="4"/>
      <c r="I47" s="4"/>
      <c r="J47" s="120"/>
      <c r="K47" s="4"/>
      <c r="L47" s="49"/>
      <c r="M47" s="50"/>
      <c r="N47" s="51" t="s">
        <v>34</v>
      </c>
      <c r="O47" s="117">
        <f>SUM(O45:O46)</f>
        <v>28000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5"/>
      <c r="N48" s="6" t="s">
        <v>57</v>
      </c>
      <c r="O48" s="121">
        <f>+O18+O26+O40+O44+O47</f>
        <v>88384.143020000003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5">
      <c r="A49" s="4"/>
      <c r="B49" s="122"/>
      <c r="C49" s="2"/>
      <c r="D49" s="2"/>
      <c r="E49" s="5"/>
      <c r="F49" s="4"/>
      <c r="G49" s="4"/>
      <c r="H49" s="4"/>
      <c r="I49" s="4"/>
      <c r="J49" s="4"/>
      <c r="K49" s="4"/>
      <c r="L49" s="5"/>
      <c r="M49" s="6" t="s">
        <v>58</v>
      </c>
      <c r="N49" s="46">
        <v>0.05</v>
      </c>
      <c r="O49" s="123">
        <f>+O48*N49</f>
        <v>4419.2071510000005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45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10" t="s">
        <v>59</v>
      </c>
      <c r="N50" s="10"/>
      <c r="O50" s="124">
        <f>SUM(O48:O49)</f>
        <v>92803.350170999998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125">
        <v>93000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2" x14ac:dyDescent="0.4">
      <c r="A1002" s="4"/>
      <c r="B1002" s="5"/>
      <c r="C1002" s="5"/>
      <c r="D1002" s="5"/>
      <c r="E1002" s="5"/>
      <c r="F1002" s="4"/>
      <c r="G1002" s="4"/>
      <c r="H1002" s="4"/>
      <c r="I1002" s="4"/>
      <c r="J1002" s="4"/>
      <c r="K1002" s="4"/>
      <c r="L1002" s="5"/>
      <c r="M1002" s="5"/>
      <c r="N1002" s="4"/>
      <c r="O1002" s="5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6.2" x14ac:dyDescent="0.4">
      <c r="A1003" s="4"/>
      <c r="B1003" s="5"/>
      <c r="C1003" s="5"/>
      <c r="D1003" s="5"/>
      <c r="E1003" s="5"/>
      <c r="F1003" s="4"/>
      <c r="G1003" s="4"/>
      <c r="H1003" s="4"/>
      <c r="I1003" s="4"/>
      <c r="J1003" s="4"/>
      <c r="K1003" s="4"/>
      <c r="L1003" s="5"/>
      <c r="M1003" s="5"/>
      <c r="N1003" s="4"/>
      <c r="O1003" s="5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mergeCells count="42">
    <mergeCell ref="B46:D46"/>
    <mergeCell ref="B49:D49"/>
    <mergeCell ref="B37:D37"/>
    <mergeCell ref="B38:D38"/>
    <mergeCell ref="B41:D41"/>
    <mergeCell ref="B42:D42"/>
    <mergeCell ref="C43:D43"/>
    <mergeCell ref="B45:D45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7:D27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LPWKUC126E082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2026-03-24T09:23:20Z</dcterms:created>
  <dcterms:modified xsi:type="dcterms:W3CDTF">2026-03-24T09:24:08Z</dcterms:modified>
</cp:coreProperties>
</file>