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B094E126-6C00-4574-87D8-1C360D6CEBF7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BSWKUC126G08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O43" i="1"/>
  <c r="M43" i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O26" i="1"/>
  <c r="M26" i="1"/>
  <c r="L26" i="1"/>
  <c r="M25" i="1"/>
  <c r="M24" i="1"/>
  <c r="O24" i="1" s="1"/>
  <c r="M23" i="1"/>
  <c r="O23" i="1" s="1"/>
  <c r="O22" i="1"/>
  <c r="M22" i="1"/>
  <c r="M21" i="1"/>
  <c r="O21" i="1" s="1"/>
  <c r="L21" i="1"/>
  <c r="L20" i="1"/>
  <c r="M20" i="1" s="1"/>
  <c r="O20" i="1" s="1"/>
  <c r="O19" i="1"/>
  <c r="M19" i="1"/>
  <c r="L19" i="1"/>
  <c r="M17" i="1"/>
  <c r="O17" i="1" s="1"/>
  <c r="O15" i="1"/>
  <c r="O14" i="1"/>
  <c r="M14" i="1"/>
  <c r="L14" i="1"/>
  <c r="M13" i="1"/>
  <c r="O13" i="1" s="1"/>
  <c r="O18" i="1" s="1"/>
  <c r="L13" i="1"/>
  <c r="O25" i="1" l="1"/>
  <c r="O46" i="1" s="1"/>
  <c r="O38" i="1"/>
  <c r="O45" i="1"/>
  <c r="O48" i="1" l="1"/>
  <c r="O47" i="1"/>
</calcChain>
</file>

<file path=xl/sharedStrings.xml><?xml version="1.0" encoding="utf-8"?>
<sst xmlns="http://schemas.openxmlformats.org/spreadsheetml/2006/main" count="117" uniqueCount="55">
  <si>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</si>
  <si>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</si>
  <si>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</si>
  <si>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</si>
  <si>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</si>
  <si>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</si>
  <si>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</si>
  <si>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</si>
  <si>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</si>
  <si>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</si>
  <si>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</si>
  <si>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</si>
  <si>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</si>
  <si>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</si>
  <si>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</si>
  <si>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</si>
  <si>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</si>
  <si>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</si>
  <si>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</si>
  <si>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</si>
  <si>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</si>
  <si>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</si>
  <si>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</si>
  <si>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</si>
  <si>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</si>
  <si>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</si>
  <si>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INTERLINING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</si>
  <si>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</si>
  <si>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</si>
  <si>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</si>
  <si>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</si>
  <si>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</si>
  <si>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</si>
  <si>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</si>
  <si>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</si>
  <si>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</si>
  <si>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</si>
  <si>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</si>
  <si>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</si>
  <si>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</si>
  <si>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</si>
  <si>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</si>
  <si>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</si>
  <si>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</si>
  <si>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</si>
  <si>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</si>
  <si>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MTR</t>
  </si>
  <si>
    <t>SHORT SLEEVE BLOUSE</t>
  </si>
  <si>
    <t>KG</t>
  </si>
  <si>
    <t>CRÈME</t>
  </si>
  <si>
    <t>IMPORT</t>
  </si>
  <si>
    <t xml:space="preserve">65% COTTON 35% LINEN 76x68 130CM, 115 GSM, </t>
  </si>
  <si>
    <t xml:space="preserve">23KT - 0691 65% COTTON 35% LINEN 76x68 130CM, 115 GSM, </t>
  </si>
  <si>
    <t xml:space="preserve">JW 1655 SZ 20L 6 PCS + 1 PC SPARE </t>
  </si>
  <si>
    <t>8 - BSWKUC126G088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</si>
</sst>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  <font>
      <sz val="10"/>
      <color theme="3"/>
      <name val="Comic Sans MS"/>
      <family val="4"/>
    </font>
    <font>
      <sz val="10"/>
      <color theme="3"/>
      <name val="Trebuchet MS"/>
      <family val="2"/>
    </font>
    <font>
      <sz val="12"/>
      <color theme="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4" borderId="0" xfId="0" applyFont="1" applyFill="1" applyAlignment="1">
      <alignment horizontal="right"/>
    </xf>
    <xf numFmtId="166" fontId="3" fillId="4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0" fontId="13" fillId="0" borderId="5" xfId="2" applyFont="1" applyBorder="1"/>
    <xf numFmtId="0" fontId="16" fillId="2" borderId="12" xfId="2" applyFont="1" applyFill="1" applyBorder="1"/>
    <xf numFmtId="0" fontId="11" fillId="2" borderId="5" xfId="2" applyFont="1" applyFill="1" applyBorder="1" applyAlignment="1">
      <alignment horizontal="left"/>
    </xf>
    <xf numFmtId="0" fontId="19" fillId="2" borderId="5" xfId="2" applyFont="1" applyFill="1" applyBorder="1" applyAlignment="1">
      <alignment horizontal="left"/>
    </xf>
    <xf numFmtId="0" fontId="20" fillId="2" borderId="12" xfId="2" applyFont="1" applyFill="1" applyBorder="1"/>
    <xf numFmtId="0" fontId="19" fillId="2" borderId="5" xfId="0" applyFont="1" applyFill="1" applyBorder="1" applyAlignment="1">
      <alignment horizontal="left"/>
    </xf>
    <xf numFmtId="0" fontId="20" fillId="2" borderId="12" xfId="0" applyFont="1" applyFill="1" applyBorder="1"/>
    <xf numFmtId="0" fontId="20" fillId="2" borderId="12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left"/>
    </xf>
    <xf numFmtId="165" fontId="20" fillId="2" borderId="12" xfId="0" applyNumberFormat="1" applyFont="1" applyFill="1" applyBorder="1" applyAlignment="1">
      <alignment horizontal="center"/>
    </xf>
    <xf numFmtId="165" fontId="19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1" fillId="2" borderId="12" xfId="0" applyFont="1" applyFill="1" applyBorder="1"/>
    <xf numFmtId="0" fontId="21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4" borderId="0" xfId="0" applyNumberFormat="1" applyFont="1" applyFill="1"/>
    <xf numFmtId="165" fontId="22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5" borderId="0" xfId="0" applyNumberFormat="1" applyFont="1" applyFill="1"/>
    <xf numFmtId="2" fontId="23" fillId="2" borderId="12" xfId="2" applyNumberFormat="1" applyFont="1" applyFill="1" applyBorder="1" applyAlignment="1">
      <alignment horizontal="center"/>
    </xf>
    <xf numFmtId="0" fontId="23" fillId="2" borderId="12" xfId="2" applyFont="1" applyFill="1" applyBorder="1" applyAlignment="1">
      <alignment horizontal="center"/>
    </xf>
    <xf numFmtId="168" fontId="23" fillId="2" borderId="12" xfId="2" applyNumberFormat="1" applyFont="1" applyFill="1" applyBorder="1" applyAlignment="1">
      <alignment horizontal="center"/>
    </xf>
    <xf numFmtId="165" fontId="23" fillId="2" borderId="12" xfId="2" applyNumberFormat="1" applyFont="1" applyFill="1" applyBorder="1" applyAlignment="1">
      <alignment horizontal="center"/>
    </xf>
    <xf numFmtId="168" fontId="23" fillId="2" borderId="7" xfId="2" applyNumberFormat="1" applyFont="1" applyFill="1" applyBorder="1"/>
    <xf numFmtId="166" fontId="23" fillId="2" borderId="12" xfId="2" applyNumberFormat="1" applyFont="1" applyFill="1" applyBorder="1"/>
    <xf numFmtId="168" fontId="23" fillId="2" borderId="12" xfId="2" applyNumberFormat="1" applyFont="1" applyFill="1" applyBorder="1"/>
    <xf numFmtId="0" fontId="24" fillId="2" borderId="12" xfId="2" applyFont="1" applyFill="1" applyBorder="1" applyAlignment="1">
      <alignment horizontal="center"/>
    </xf>
    <xf numFmtId="0" fontId="25" fillId="2" borderId="12" xfId="2" applyFont="1" applyFill="1" applyBorder="1" applyAlignment="1">
      <alignment horizontal="center"/>
    </xf>
    <xf numFmtId="0" fontId="13" fillId="3" borderId="0" xfId="0" applyFont="1" applyFill="1"/>
    <xf numFmtId="16" fontId="5" fillId="2" borderId="0" xfId="0" applyNumberFormat="1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44</xdr:row>
      <xdr:rowOff>165100</xdr:rowOff>
    </xdr:from>
    <xdr:to>
      <xdr:col>9</xdr:col>
      <xdr:colOff>231004</xdr:colOff>
      <xdr:row>63</xdr:row>
      <xdr:rowOff>88900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F871410-621B-4371-B5D7-E2F06582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550" y="8585200"/>
          <a:ext cx="9269594" cy="3832860"/>
        </a:xfrm>
        <a:prstGeom prst="rect">
          <a:avLst/>
        </a:prstGeom>
      </xdr:spPr>
    </xdr:pic>
    <xdr:clientData/>
  </xdr:twoCellAnchor>
  <xdr:oneCellAnchor>
    <xdr:from>
      <xdr:col>11</xdr:col>
      <xdr:colOff>38101</xdr:colOff>
      <xdr:row>0</xdr:row>
      <xdr:rowOff>144780</xdr:rowOff>
    </xdr:from>
    <xdr:ext cx="1249680" cy="1645920"/>
    <xdr:pic>
      <xdr:nvPicPr>
        <xdr:cNvPr id="50" name="image3.png" title="Image">
          <a:extLst>
            <a:ext uri="{FF2B5EF4-FFF2-40B4-BE49-F238E27FC236}">
              <a16:creationId xmlns:a16="http://schemas.microsoft.com/office/drawing/2014/main" id="{72DD45A2-DC6D-44D7-B408-0F29E8C4EFDE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 cstate="print"/>
        <a:srcRect l="49595" t="15775" r="9532" b="23380"/>
        <a:stretch>
          <a:fillRect/>
        </a:stretch>
      </xdr:blipFill>
      <xdr:spPr>
        <a:xfrm>
          <a:off x="10972801" y="144780"/>
          <a:ext cx="1249680" cy="16459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D7" sqref="D7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54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49</v>
      </c>
      <c r="D4" s="8"/>
      <c r="E4" s="9" t="s">
        <v>4</v>
      </c>
      <c r="F4" s="14" t="s">
        <v>47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1400</v>
      </c>
      <c r="D5" s="8" t="s">
        <v>6</v>
      </c>
      <c r="E5" s="17" t="s">
        <v>7</v>
      </c>
      <c r="F5" s="17" t="s">
        <v>51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52</v>
      </c>
      <c r="C13" s="28"/>
      <c r="D13" s="29"/>
      <c r="E13" s="40" t="s">
        <v>49</v>
      </c>
      <c r="F13" s="43">
        <v>1.29</v>
      </c>
      <c r="G13" s="41" t="s">
        <v>46</v>
      </c>
      <c r="H13" s="41">
        <v>1</v>
      </c>
      <c r="I13" s="41" t="s">
        <v>24</v>
      </c>
      <c r="J13" s="44">
        <v>104009</v>
      </c>
      <c r="K13" s="45" t="s">
        <v>50</v>
      </c>
      <c r="L13" s="46">
        <f t="shared" ref="L13:L14" si="0">IF(H13="","",(IF(K13="Local",(J13/H13),(J13/H13*1.3))))</f>
        <v>135211.70000000001</v>
      </c>
      <c r="M13" s="47">
        <f>+F13*J13</f>
        <v>134171.61000000002</v>
      </c>
      <c r="N13" s="48">
        <v>0.03</v>
      </c>
      <c r="O13" s="47">
        <f t="shared" ref="O13:O15" si="1">IF(M13="","",(M13*(1+N13)))</f>
        <v>138196.75830000002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>
        <v>0</v>
      </c>
      <c r="G14" s="51" t="s">
        <v>48</v>
      </c>
      <c r="H14" s="41">
        <v>1</v>
      </c>
      <c r="I14" s="41" t="s">
        <v>24</v>
      </c>
      <c r="J14" s="44">
        <v>0</v>
      </c>
      <c r="K14" s="45" t="s">
        <v>25</v>
      </c>
      <c r="L14" s="46">
        <f t="shared" si="0"/>
        <v>0</v>
      </c>
      <c r="M14" s="47">
        <f>+F14*J14</f>
        <v>0</v>
      </c>
      <c r="N14" s="48">
        <v>0.03</v>
      </c>
      <c r="O14" s="47">
        <f t="shared" si="1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1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27</v>
      </c>
      <c r="O18" s="59">
        <f>SUM(O13:O16)</f>
        <v>138196.75830000002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28</v>
      </c>
      <c r="C19" s="25"/>
      <c r="D19" s="26"/>
      <c r="E19" s="62"/>
      <c r="F19" s="63">
        <v>1</v>
      </c>
      <c r="G19" s="51" t="s">
        <v>29</v>
      </c>
      <c r="H19" s="64">
        <v>1</v>
      </c>
      <c r="I19" s="41" t="s">
        <v>24</v>
      </c>
      <c r="J19" s="65">
        <v>1000</v>
      </c>
      <c r="K19" s="50" t="s">
        <v>25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53</v>
      </c>
      <c r="C20" s="28"/>
      <c r="D20" s="29"/>
      <c r="E20" s="49"/>
      <c r="F20" s="50">
        <v>7</v>
      </c>
      <c r="G20" s="51" t="s">
        <v>6</v>
      </c>
      <c r="H20" s="51">
        <v>1</v>
      </c>
      <c r="I20" s="41" t="s">
        <v>24</v>
      </c>
      <c r="J20" s="68">
        <v>150</v>
      </c>
      <c r="K20" s="50" t="s">
        <v>25</v>
      </c>
      <c r="L20" s="69">
        <f t="shared" si="2"/>
        <v>150</v>
      </c>
      <c r="M20" s="70">
        <f t="shared" si="3"/>
        <v>1050</v>
      </c>
      <c r="N20" s="48">
        <v>0.03</v>
      </c>
      <c r="O20" s="47">
        <f t="shared" si="4"/>
        <v>1081.5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67" t="s">
        <v>26</v>
      </c>
      <c r="C21" s="28"/>
      <c r="D21" s="29"/>
      <c r="E21" s="49"/>
      <c r="F21" s="50">
        <v>0.14000000000000001</v>
      </c>
      <c r="G21" s="51" t="s">
        <v>6</v>
      </c>
      <c r="H21" s="51">
        <v>1</v>
      </c>
      <c r="I21" s="41" t="s">
        <v>24</v>
      </c>
      <c r="J21" s="68">
        <v>15000</v>
      </c>
      <c r="K21" s="50" t="s">
        <v>25</v>
      </c>
      <c r="L21" s="69">
        <f t="shared" si="2"/>
        <v>15000</v>
      </c>
      <c r="M21" s="70">
        <f t="shared" si="3"/>
        <v>2100</v>
      </c>
      <c r="N21" s="48">
        <v>0.03</v>
      </c>
      <c r="O21" s="47">
        <f t="shared" si="4"/>
        <v>2163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4">
      <c r="A22" s="74">
        <v>4</v>
      </c>
      <c r="B22" s="71"/>
      <c r="C22" s="28"/>
      <c r="D22" s="29"/>
      <c r="E22" s="72"/>
      <c r="F22" s="73">
        <v>0</v>
      </c>
      <c r="G22" s="51" t="s">
        <v>46</v>
      </c>
      <c r="H22" s="51">
        <v>0</v>
      </c>
      <c r="I22" s="41" t="s">
        <v>24</v>
      </c>
      <c r="J22" s="51">
        <v>0</v>
      </c>
      <c r="K22" s="50" t="s">
        <v>25</v>
      </c>
      <c r="L22" s="69">
        <v>0</v>
      </c>
      <c r="M22" s="70">
        <f t="shared" si="3"/>
        <v>0</v>
      </c>
      <c r="N22" s="48">
        <v>0.03</v>
      </c>
      <c r="O22" s="47">
        <f t="shared" si="4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29</v>
      </c>
      <c r="H23" s="51">
        <v>0</v>
      </c>
      <c r="I23" s="41" t="s">
        <v>24</v>
      </c>
      <c r="J23" s="68">
        <v>0</v>
      </c>
      <c r="K23" s="50" t="s">
        <v>25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29</v>
      </c>
      <c r="H24" s="78">
        <v>0</v>
      </c>
      <c r="I24" s="41" t="s">
        <v>24</v>
      </c>
      <c r="J24" s="79">
        <v>0</v>
      </c>
      <c r="K24" s="50" t="s">
        <v>25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27</v>
      </c>
      <c r="O25" s="59">
        <f>SUM(O19:O24)</f>
        <v>4274.5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30</v>
      </c>
      <c r="C28" s="88"/>
      <c r="D28" s="89"/>
      <c r="E28" s="90"/>
      <c r="F28" s="121">
        <v>1</v>
      </c>
      <c r="G28" s="122" t="s">
        <v>29</v>
      </c>
      <c r="H28" s="122">
        <v>12</v>
      </c>
      <c r="I28" s="122" t="s">
        <v>24</v>
      </c>
      <c r="J28" s="123">
        <v>1500</v>
      </c>
      <c r="K28" s="124" t="s">
        <v>25</v>
      </c>
      <c r="L28" s="125">
        <v>325</v>
      </c>
      <c r="M28" s="126">
        <f t="shared" ref="M28:M35" si="5">IF(F28="","",(IF(I28="USD",(L28*$F$7*F28),(L28*F28))))</f>
        <v>325</v>
      </c>
      <c r="N28" s="91">
        <v>0.03</v>
      </c>
      <c r="O28" s="92">
        <f t="shared" ref="O28:O32" si="6">IF(M28="","",(M28*(1+N28)))</f>
        <v>334.75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3" t="s">
        <v>31</v>
      </c>
      <c r="C29" s="88"/>
      <c r="D29" s="89"/>
      <c r="E29" s="94"/>
      <c r="F29" s="121">
        <v>1</v>
      </c>
      <c r="G29" s="122" t="s">
        <v>29</v>
      </c>
      <c r="H29" s="122">
        <v>12</v>
      </c>
      <c r="I29" s="122" t="s">
        <v>24</v>
      </c>
      <c r="J29" s="123">
        <v>600</v>
      </c>
      <c r="K29" s="124" t="s">
        <v>25</v>
      </c>
      <c r="L29" s="125">
        <v>130</v>
      </c>
      <c r="M29" s="126">
        <f t="shared" si="5"/>
        <v>130</v>
      </c>
      <c r="N29" s="91">
        <v>0.03</v>
      </c>
      <c r="O29" s="92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95" t="s">
        <v>32</v>
      </c>
      <c r="C30" s="88"/>
      <c r="D30" s="89"/>
      <c r="E30" s="94"/>
      <c r="F30" s="124">
        <v>1</v>
      </c>
      <c r="G30" s="122" t="s">
        <v>29</v>
      </c>
      <c r="H30" s="122">
        <v>1</v>
      </c>
      <c r="I30" s="122" t="s">
        <v>24</v>
      </c>
      <c r="J30" s="123">
        <v>500</v>
      </c>
      <c r="K30" s="124" t="s">
        <v>25</v>
      </c>
      <c r="L30" s="127">
        <v>110</v>
      </c>
      <c r="M30" s="126">
        <f t="shared" si="5"/>
        <v>110</v>
      </c>
      <c r="N30" s="91">
        <v>0.03</v>
      </c>
      <c r="O30" s="92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96" t="s">
        <v>33</v>
      </c>
      <c r="C31" s="88"/>
      <c r="D31" s="89"/>
      <c r="E31" s="97"/>
      <c r="F31" s="124">
        <v>1</v>
      </c>
      <c r="G31" s="128" t="s">
        <v>29</v>
      </c>
      <c r="H31" s="128">
        <v>1</v>
      </c>
      <c r="I31" s="122" t="s">
        <v>24</v>
      </c>
      <c r="J31" s="123">
        <v>220</v>
      </c>
      <c r="K31" s="124" t="s">
        <v>25</v>
      </c>
      <c r="L31" s="127">
        <v>220</v>
      </c>
      <c r="M31" s="126">
        <f t="shared" si="5"/>
        <v>220</v>
      </c>
      <c r="N31" s="91">
        <v>0.03</v>
      </c>
      <c r="O31" s="92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95" t="s">
        <v>34</v>
      </c>
      <c r="C32" s="88"/>
      <c r="D32" s="89"/>
      <c r="E32" s="94"/>
      <c r="F32" s="124">
        <v>1</v>
      </c>
      <c r="G32" s="122" t="s">
        <v>29</v>
      </c>
      <c r="H32" s="122">
        <v>1</v>
      </c>
      <c r="I32" s="122" t="s">
        <v>24</v>
      </c>
      <c r="J32" s="123">
        <v>250</v>
      </c>
      <c r="K32" s="124" t="s">
        <v>25</v>
      </c>
      <c r="L32" s="127">
        <v>250</v>
      </c>
      <c r="M32" s="126">
        <f t="shared" si="5"/>
        <v>250</v>
      </c>
      <c r="N32" s="91">
        <v>0.03</v>
      </c>
      <c r="O32" s="92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98" t="s">
        <v>35</v>
      </c>
      <c r="C33" s="88"/>
      <c r="D33" s="89"/>
      <c r="E33" s="94"/>
      <c r="F33" s="124">
        <v>1</v>
      </c>
      <c r="G33" s="122" t="s">
        <v>29</v>
      </c>
      <c r="H33" s="122">
        <v>1</v>
      </c>
      <c r="I33" s="122" t="s">
        <v>24</v>
      </c>
      <c r="J33" s="123">
        <v>25</v>
      </c>
      <c r="K33" s="124" t="s">
        <v>25</v>
      </c>
      <c r="L33" s="127">
        <v>17</v>
      </c>
      <c r="M33" s="126">
        <f t="shared" si="5"/>
        <v>17</v>
      </c>
      <c r="N33" s="91">
        <v>0.03</v>
      </c>
      <c r="O33" s="92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99" t="s">
        <v>36</v>
      </c>
      <c r="C34" s="88"/>
      <c r="D34" s="89"/>
      <c r="E34" s="100"/>
      <c r="F34" s="121">
        <v>1</v>
      </c>
      <c r="G34" s="122" t="s">
        <v>29</v>
      </c>
      <c r="H34" s="129">
        <v>1</v>
      </c>
      <c r="I34" s="122" t="s">
        <v>24</v>
      </c>
      <c r="J34" s="123">
        <v>650</v>
      </c>
      <c r="K34" s="124" t="s">
        <v>25</v>
      </c>
      <c r="L34" s="127">
        <v>380</v>
      </c>
      <c r="M34" s="126">
        <f t="shared" si="5"/>
        <v>380</v>
      </c>
      <c r="N34" s="91">
        <v>0.03</v>
      </c>
      <c r="O34" s="92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99" t="s">
        <v>37</v>
      </c>
      <c r="C35" s="88"/>
      <c r="D35" s="89"/>
      <c r="E35" s="100"/>
      <c r="F35" s="121">
        <v>1</v>
      </c>
      <c r="G35" s="122" t="s">
        <v>29</v>
      </c>
      <c r="H35" s="129">
        <v>1</v>
      </c>
      <c r="I35" s="122" t="s">
        <v>24</v>
      </c>
      <c r="J35" s="123">
        <v>750</v>
      </c>
      <c r="K35" s="124" t="s">
        <v>25</v>
      </c>
      <c r="L35" s="127">
        <v>300</v>
      </c>
      <c r="M35" s="126">
        <f t="shared" si="5"/>
        <v>300</v>
      </c>
      <c r="N35" s="91">
        <v>0.03</v>
      </c>
      <c r="O35" s="92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1"/>
      <c r="C36" s="28"/>
      <c r="D36" s="29"/>
      <c r="E36" s="102"/>
      <c r="F36" s="73"/>
      <c r="G36" s="51"/>
      <c r="H36" s="103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04"/>
      <c r="C37" s="104"/>
      <c r="D37" s="104"/>
      <c r="E37" s="102"/>
      <c r="F37" s="105"/>
      <c r="G37" s="103"/>
      <c r="H37" s="103"/>
      <c r="I37" s="103"/>
      <c r="J37" s="106"/>
      <c r="K37" s="105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07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27</v>
      </c>
      <c r="O38" s="59">
        <f>SUM(O28:O36)</f>
        <v>1783.96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38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24</v>
      </c>
      <c r="J39" s="108">
        <v>0</v>
      </c>
      <c r="K39" s="50" t="s">
        <v>25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39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24</v>
      </c>
      <c r="J40" s="108">
        <v>0</v>
      </c>
      <c r="K40" s="50" t="s">
        <v>25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09" t="s">
        <v>40</v>
      </c>
      <c r="C41" s="110">
        <f>F3</f>
        <v>0</v>
      </c>
      <c r="D41" s="29"/>
      <c r="E41" s="40"/>
      <c r="F41" s="111">
        <v>0</v>
      </c>
      <c r="G41" s="51" t="s">
        <v>29</v>
      </c>
      <c r="H41" s="41">
        <v>1</v>
      </c>
      <c r="I41" s="41" t="s">
        <v>24</v>
      </c>
      <c r="J41" s="108">
        <v>0</v>
      </c>
      <c r="K41" s="50" t="s">
        <v>25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27</v>
      </c>
      <c r="O42" s="112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41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24</v>
      </c>
      <c r="J43" s="108">
        <v>20000</v>
      </c>
      <c r="K43" s="50" t="s">
        <v>25</v>
      </c>
      <c r="L43" s="113">
        <v>20000</v>
      </c>
      <c r="M43" s="47">
        <f t="shared" ref="M43:M44" si="10">IF(F43="","",(IF(I43="USD",(L43*$F$7*F43),(L43*F43))))</f>
        <v>20000</v>
      </c>
      <c r="N43" s="91">
        <v>0</v>
      </c>
      <c r="O43" s="114">
        <f t="shared" ref="O43:O44" si="11">IF(M43="","",(M43*(1+N43)))</f>
        <v>20000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42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24</v>
      </c>
      <c r="J44" s="108">
        <v>2000</v>
      </c>
      <c r="K44" s="50" t="s">
        <v>25</v>
      </c>
      <c r="L44" s="46">
        <v>2000</v>
      </c>
      <c r="M44" s="47">
        <f t="shared" si="10"/>
        <v>2000</v>
      </c>
      <c r="N44" s="48">
        <v>0</v>
      </c>
      <c r="O44" s="114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15"/>
      <c r="C45" s="115"/>
      <c r="D45" s="115"/>
      <c r="E45" s="5"/>
      <c r="F45" s="4"/>
      <c r="G45" s="4"/>
      <c r="H45" s="4"/>
      <c r="I45" s="4"/>
      <c r="J45" s="116"/>
      <c r="K45" s="4"/>
      <c r="L45" s="56"/>
      <c r="M45" s="57"/>
      <c r="N45" s="58" t="s">
        <v>27</v>
      </c>
      <c r="O45" s="112">
        <f>SUM(O43:O44)</f>
        <v>22000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43</v>
      </c>
      <c r="O46" s="117">
        <f>+O18+O25+O38+O42+O45</f>
        <v>166255.21830000001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18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44</v>
      </c>
      <c r="N47" s="48">
        <v>0.05</v>
      </c>
      <c r="O47" s="119">
        <f>+O46*N47</f>
        <v>8312.7609150000008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45</v>
      </c>
      <c r="N48" s="10"/>
      <c r="O48" s="120">
        <f>SUM(O46:O47)</f>
        <v>174567.979215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174500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31">
        <v>46203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BSWKUC126G088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2026-05-14T15:03:56Z</dcterms:modified>
</cp:coreProperties>
</file>