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G\"/>
    </mc:Choice>
  </mc:AlternateContent>
  <xr:revisionPtr revIDLastSave="0" documentId="8_{EC1BFFC4-D133-46B8-88DD-7368686379C0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8 - BSWKSC126G12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" i="1" l="1"/>
  <c r="O13" i="1" s="1"/>
  <c r="O18" i="1" s="1"/>
  <c r="M14" i="1"/>
  <c r="O14" i="1" s="1"/>
  <c r="O15" i="1"/>
  <c r="M17" i="1"/>
  <c r="O17" i="1"/>
  <c r="L19" i="1"/>
  <c r="M19" i="1"/>
  <c r="O19" i="1" s="1"/>
  <c r="L20" i="1"/>
  <c r="M20" i="1"/>
  <c r="O20" i="1" s="1"/>
  <c r="M21" i="1"/>
  <c r="O21" i="1"/>
  <c r="M22" i="1"/>
  <c r="O22" i="1" s="1"/>
  <c r="M23" i="1"/>
  <c r="O23" i="1" s="1"/>
  <c r="M24" i="1"/>
  <c r="O24" i="1" s="1"/>
  <c r="M25" i="1"/>
  <c r="L26" i="1"/>
  <c r="M26" i="1"/>
  <c r="O26" i="1" s="1"/>
  <c r="L27" i="1"/>
  <c r="M28" i="1"/>
  <c r="O28" i="1" s="1"/>
  <c r="M29" i="1"/>
  <c r="O29" i="1"/>
  <c r="M30" i="1"/>
  <c r="O30" i="1" s="1"/>
  <c r="M31" i="1"/>
  <c r="O31" i="1"/>
  <c r="M32" i="1"/>
  <c r="O32" i="1" s="1"/>
  <c r="M33" i="1"/>
  <c r="O33" i="1"/>
  <c r="M34" i="1"/>
  <c r="O34" i="1" s="1"/>
  <c r="M35" i="1"/>
  <c r="O35" i="1"/>
  <c r="M36" i="1"/>
  <c r="O36" i="1" s="1"/>
  <c r="L39" i="1"/>
  <c r="M39" i="1" s="1"/>
  <c r="O39" i="1" s="1"/>
  <c r="O42" i="1" s="1"/>
  <c r="L40" i="1"/>
  <c r="M40" i="1"/>
  <c r="O40" i="1"/>
  <c r="C41" i="1"/>
  <c r="M41" i="1"/>
  <c r="O41" i="1"/>
  <c r="L43" i="1"/>
  <c r="M43" i="1" s="1"/>
  <c r="O43" i="1" s="1"/>
  <c r="L44" i="1"/>
  <c r="M44" i="1" s="1"/>
  <c r="O44" i="1" s="1"/>
  <c r="O25" i="1" l="1"/>
  <c r="O38" i="1"/>
  <c r="O45" i="1"/>
  <c r="O46" i="1"/>
  <c r="O47" i="1" l="1"/>
  <c r="O48" i="1"/>
</calcChain>
</file>

<file path=xl/sharedStrings.xml><?xml version="1.0" encoding="utf-8"?>
<sst xmlns="http://schemas.openxmlformats.org/spreadsheetml/2006/main" count="122" uniqueCount="59">
  <si>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</si>
  <si>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</si>
  <si>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</si>
  <si>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</si>
  <si>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</si>
  <si>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</si>
  <si>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</si>
  <si>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</si>
  <si>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100% COTTON, CD40XCD40/133X72, WIDTH : 58"</t>
  </si>
  <si>
    <t>BRANDS :</t>
  </si>
  <si>
    <t xml:space="preserve">Et Cetera 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</si>
  <si>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</si>
  <si>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</si>
  <si>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</si>
  <si>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</si>
  <si>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</si>
  <si>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</si>
  <si>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</si>
  <si>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</si>
  <si>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</si>
  <si>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</si>
  <si>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</si>
  <si>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</si>
  <si>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</si>
  <si>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</si>
  <si>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</si>
  <si>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</si>
  <si>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</si>
  <si>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INTERLINING</t>
  </si>
  <si>
    <t>OFFWHITE</t>
  </si>
  <si>
    <t>TOTAL =</t>
  </si>
  <si>
    <t>Benang</t>
  </si>
  <si>
    <t>Pcs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</si>
  <si>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</si>
  <si>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</si>
  <si>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</si>
  <si>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</si>
  <si>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</si>
  <si>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</si>
  <si>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</si>
  <si>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</si>
  <si>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</si>
  <si>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</si>
  <si>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</si>
  <si>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</si>
  <si>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</si>
  <si>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</si>
  <si>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</si>
  <si>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</si>
  <si>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MTR</t>
  </si>
  <si>
    <t>YDS</t>
  </si>
  <si>
    <t>color</t>
  </si>
  <si>
    <t>BP</t>
  </si>
  <si>
    <t>LONG SLEEVE SHIRT</t>
  </si>
  <si>
    <t>8 - BSWKSC126G120</t>
  </si>
  <si>
    <t xml:space="preserve">POLY BUTTON ETC JW 1655 , 18L. Qty : 7pc + 1 spare grafir etc </t>
  </si>
  <si>
    <t>DTM DOFF</t>
  </si>
  <si>
    <t>off white printed</t>
  </si>
  <si>
    <t>WAS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</si>
</sst>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  <numFmt numFmtId="169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sz val="10"/>
      <color rgb="FFFF0000"/>
      <name val="Microsoft YaHe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theme="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31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 vertical="center"/>
    </xf>
    <xf numFmtId="2" fontId="12" fillId="2" borderId="12" xfId="0" applyNumberFormat="1" applyFont="1" applyFill="1" applyBorder="1" applyAlignment="1">
      <alignment horizontal="center"/>
    </xf>
    <xf numFmtId="169" fontId="13" fillId="2" borderId="12" xfId="1" applyNumberFormat="1" applyFont="1" applyFill="1" applyBorder="1" applyAlignment="1">
      <alignment horizont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/>
    <xf numFmtId="165" fontId="11" fillId="2" borderId="12" xfId="0" applyNumberFormat="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1" fillId="2" borderId="5" xfId="0" applyFont="1" applyFill="1" applyBorder="1" applyAlignment="1">
      <alignment wrapText="1"/>
    </xf>
    <xf numFmtId="4" fontId="11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1" fillId="2" borderId="12" xfId="0" applyNumberFormat="1" applyFont="1" applyFill="1" applyBorder="1"/>
    <xf numFmtId="0" fontId="11" fillId="2" borderId="5" xfId="0" applyFont="1" applyFill="1" applyBorder="1"/>
    <xf numFmtId="0" fontId="11" fillId="2" borderId="12" xfId="0" applyFont="1" applyFill="1" applyBorder="1"/>
    <xf numFmtId="2" fontId="11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1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1" fillId="2" borderId="12" xfId="2" applyFont="1" applyFill="1" applyBorder="1"/>
    <xf numFmtId="2" fontId="12" fillId="2" borderId="12" xfId="2" applyNumberFormat="1" applyFont="1" applyFill="1" applyBorder="1" applyAlignment="1">
      <alignment horizontal="center"/>
    </xf>
    <xf numFmtId="0" fontId="12" fillId="2" borderId="12" xfId="2" applyFont="1" applyFill="1" applyBorder="1" applyAlignment="1">
      <alignment horizontal="center"/>
    </xf>
    <xf numFmtId="168" fontId="12" fillId="2" borderId="12" xfId="2" applyNumberFormat="1" applyFont="1" applyFill="1" applyBorder="1" applyAlignment="1">
      <alignment horizontal="center"/>
    </xf>
    <xf numFmtId="165" fontId="12" fillId="2" borderId="12" xfId="2" applyNumberFormat="1" applyFont="1" applyFill="1" applyBorder="1" applyAlignment="1">
      <alignment horizontal="center"/>
    </xf>
    <xf numFmtId="168" fontId="12" fillId="2" borderId="7" xfId="2" applyNumberFormat="1" applyFont="1" applyFill="1" applyBorder="1"/>
    <xf numFmtId="166" fontId="12" fillId="2" borderId="12" xfId="2" applyNumberFormat="1" applyFont="1" applyFill="1" applyBorder="1"/>
    <xf numFmtId="9" fontId="12" fillId="2" borderId="12" xfId="0" applyNumberFormat="1" applyFont="1" applyFill="1" applyBorder="1" applyAlignment="1">
      <alignment horizontal="center"/>
    </xf>
    <xf numFmtId="166" fontId="12" fillId="2" borderId="12" xfId="0" applyNumberFormat="1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168" fontId="12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6" fontId="3" fillId="3" borderId="0" xfId="0" applyNumberFormat="1" applyFont="1" applyFill="1"/>
    <xf numFmtId="166" fontId="3" fillId="2" borderId="12" xfId="0" applyNumberFormat="1" applyFont="1" applyFill="1" applyBorder="1"/>
    <xf numFmtId="0" fontId="10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0" fontId="12" fillId="2" borderId="0" xfId="0" applyFont="1" applyFill="1" applyAlignment="1">
      <alignment horizontal="center"/>
    </xf>
    <xf numFmtId="0" fontId="24" fillId="5" borderId="0" xfId="0" applyFont="1" applyFill="1"/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431800</xdr:colOff>
      <xdr:row>46</xdr:row>
      <xdr:rowOff>139700</xdr:rowOff>
    </xdr:from>
    <xdr:to>
      <xdr:col>4</xdr:col>
      <xdr:colOff>1074623</xdr:colOff>
      <xdr:row>55</xdr:row>
      <xdr:rowOff>154513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603789C-A356-41A9-9E4A-800AF3CB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0" y="8971280"/>
          <a:ext cx="5542483" cy="1866473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0</xdr:row>
      <xdr:rowOff>0</xdr:rowOff>
    </xdr:from>
    <xdr:to>
      <xdr:col>23</xdr:col>
      <xdr:colOff>668630</xdr:colOff>
      <xdr:row>20</xdr:row>
      <xdr:rowOff>102980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AA4502E-D291-42FC-B1F5-9FBB1E7E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30500" y="0"/>
          <a:ext cx="8334350" cy="4202540"/>
        </a:xfrm>
        <a:prstGeom prst="rect">
          <a:avLst/>
        </a:prstGeom>
      </xdr:spPr>
    </xdr:pic>
    <xdr:clientData/>
  </xdr:twoCellAnchor>
  <xdr:twoCellAnchor editAs="oneCell">
    <xdr:from>
      <xdr:col>15</xdr:col>
      <xdr:colOff>230487</xdr:colOff>
      <xdr:row>14</xdr:row>
      <xdr:rowOff>76200</xdr:rowOff>
    </xdr:from>
    <xdr:to>
      <xdr:col>24</xdr:col>
      <xdr:colOff>953881</xdr:colOff>
      <xdr:row>40</xdr:row>
      <xdr:rowOff>196850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9473C92-4AA5-44DE-9854-66292456B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4787" y="3147060"/>
          <a:ext cx="9433054" cy="4646930"/>
        </a:xfrm>
        <a:prstGeom prst="rect">
          <a:avLst/>
        </a:prstGeom>
      </xdr:spPr>
    </xdr:pic>
    <xdr:clientData/>
  </xdr:twoCellAnchor>
  <xdr:twoCellAnchor editAs="oneCell">
    <xdr:from>
      <xdr:col>1</xdr:col>
      <xdr:colOff>995310</xdr:colOff>
      <xdr:row>44</xdr:row>
      <xdr:rowOff>177800</xdr:rowOff>
    </xdr:from>
    <xdr:to>
      <xdr:col>8</xdr:col>
      <xdr:colOff>255823</xdr:colOff>
      <xdr:row>58</xdr:row>
      <xdr:rowOff>158750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80AA97F-258D-4FD5-BDAF-C32A3EA5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950" y="8597900"/>
          <a:ext cx="7131973" cy="286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64</xdr:row>
      <xdr:rowOff>120651</xdr:rowOff>
    </xdr:from>
    <xdr:to>
      <xdr:col>8</xdr:col>
      <xdr:colOff>484753</xdr:colOff>
      <xdr:row>73</xdr:row>
      <xdr:rowOff>50801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F0BFE9A-B01B-45A8-A89B-FAFBBBC2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1" y="12655551"/>
          <a:ext cx="8203812" cy="1781810"/>
        </a:xfrm>
        <a:prstGeom prst="rect">
          <a:avLst/>
        </a:prstGeom>
      </xdr:spPr>
    </xdr:pic>
    <xdr:clientData/>
  </xdr:twoCellAnchor>
  <xdr:twoCellAnchor editAs="oneCell">
    <xdr:from>
      <xdr:col>1</xdr:col>
      <xdr:colOff>995310</xdr:colOff>
      <xdr:row>44</xdr:row>
      <xdr:rowOff>177800</xdr:rowOff>
    </xdr:from>
    <xdr:to>
      <xdr:col>8</xdr:col>
      <xdr:colOff>255823</xdr:colOff>
      <xdr:row>58</xdr:row>
      <xdr:rowOff>158750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F700BB5-02D5-4487-AE4F-2C403F5F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950" y="8597900"/>
          <a:ext cx="7131973" cy="286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64</xdr:row>
      <xdr:rowOff>120651</xdr:rowOff>
    </xdr:from>
    <xdr:to>
      <xdr:col>8</xdr:col>
      <xdr:colOff>484753</xdr:colOff>
      <xdr:row>73</xdr:row>
      <xdr:rowOff>50801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24D5054-6CAD-40AE-8E07-D6D0EDC3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1" y="12655551"/>
          <a:ext cx="8203812" cy="1781810"/>
        </a:xfrm>
        <a:prstGeom prst="rect">
          <a:avLst/>
        </a:prstGeom>
      </xdr:spPr>
    </xdr:pic>
    <xdr:clientData/>
  </xdr:twoCellAnchor>
  <xdr:oneCellAnchor>
    <xdr:from>
      <xdr:col>9</xdr:col>
      <xdr:colOff>243840</xdr:colOff>
      <xdr:row>0</xdr:row>
      <xdr:rowOff>106681</xdr:rowOff>
    </xdr:from>
    <xdr:ext cx="2087880" cy="1767839"/>
    <xdr:pic>
      <xdr:nvPicPr>
        <xdr:cNvPr id="37" name="image15.png" title="Image">
          <a:extLst>
            <a:ext uri="{FF2B5EF4-FFF2-40B4-BE49-F238E27FC236}">
              <a16:creationId xmlns:a16="http://schemas.microsoft.com/office/drawing/2014/main" id="{B90D4C4B-8002-49C5-A1E0-A47CFE7D7E7F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" cstate="print"/>
        <a:srcRect t="9200" b="23450"/>
        <a:stretch>
          <a:fillRect/>
        </a:stretch>
      </xdr:blipFill>
      <xdr:spPr>
        <a:xfrm>
          <a:off x="9364980" y="106681"/>
          <a:ext cx="2087880" cy="1767839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2" customHeight="1" x14ac:dyDescent="0.45">
      <c r="A3" s="4"/>
      <c r="B3" s="6" t="s">
        <v>1</v>
      </c>
      <c r="C3" s="7" t="s">
        <v>54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29</v>
      </c>
      <c r="D4" s="8"/>
      <c r="E4" s="9" t="s">
        <v>4</v>
      </c>
      <c r="F4" s="14" t="s">
        <v>53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6">
        <v>1400</v>
      </c>
      <c r="D5" s="8" t="s">
        <v>6</v>
      </c>
      <c r="E5" s="17" t="s">
        <v>7</v>
      </c>
      <c r="F5" s="17" t="s">
        <v>8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9</v>
      </c>
      <c r="C7" s="20" t="s">
        <v>10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11</v>
      </c>
      <c r="B10" s="24" t="s">
        <v>12</v>
      </c>
      <c r="C10" s="25"/>
      <c r="D10" s="26"/>
      <c r="E10" s="23" t="s">
        <v>13</v>
      </c>
      <c r="F10" s="24" t="s">
        <v>14</v>
      </c>
      <c r="G10" s="26"/>
      <c r="H10" s="27" t="s">
        <v>15</v>
      </c>
      <c r="I10" s="28"/>
      <c r="J10" s="28"/>
      <c r="K10" s="28"/>
      <c r="L10" s="29"/>
      <c r="M10" s="23" t="s">
        <v>16</v>
      </c>
      <c r="N10" s="30" t="s">
        <v>17</v>
      </c>
      <c r="O10" s="23" t="s">
        <v>18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19</v>
      </c>
      <c r="I11" s="36" t="s">
        <v>20</v>
      </c>
      <c r="J11" s="36" t="s">
        <v>21</v>
      </c>
      <c r="K11" s="37" t="s">
        <v>22</v>
      </c>
      <c r="L11" s="36" t="s">
        <v>23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/>
      <c r="B12" s="39" t="s">
        <v>24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8</v>
      </c>
      <c r="C13" s="28"/>
      <c r="D13" s="29"/>
      <c r="E13" s="40" t="s">
        <v>29</v>
      </c>
      <c r="F13" s="43">
        <v>1</v>
      </c>
      <c r="G13" s="41" t="s">
        <v>25</v>
      </c>
      <c r="H13" s="41">
        <v>1</v>
      </c>
      <c r="I13" s="41" t="s">
        <v>26</v>
      </c>
      <c r="J13" s="44">
        <v>27900</v>
      </c>
      <c r="K13" s="45" t="s">
        <v>27</v>
      </c>
      <c r="L13" s="46">
        <v>30850</v>
      </c>
      <c r="M13" s="47">
        <f>+F13*J13</f>
        <v>27900</v>
      </c>
      <c r="N13" s="48">
        <v>0.03</v>
      </c>
      <c r="O13" s="47">
        <f t="shared" ref="O13:O15" si="0">IF(M13="","",(M13*(1+N13)))</f>
        <v>28737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">
      <c r="A14" s="41">
        <v>2</v>
      </c>
      <c r="B14" s="71" t="s">
        <v>28</v>
      </c>
      <c r="C14" s="28"/>
      <c r="D14" s="29"/>
      <c r="E14" s="72"/>
      <c r="F14" s="73">
        <v>0.12</v>
      </c>
      <c r="G14" s="51" t="s">
        <v>50</v>
      </c>
      <c r="H14" s="51">
        <v>1</v>
      </c>
      <c r="I14" s="41" t="s">
        <v>26</v>
      </c>
      <c r="J14" s="51">
        <v>15000</v>
      </c>
      <c r="K14" s="50" t="s">
        <v>27</v>
      </c>
      <c r="L14" s="69">
        <v>15000</v>
      </c>
      <c r="M14" s="70">
        <f t="shared" ref="M14" si="1">IF(F14="","",(IF(I14="USD",(L14*$F$7*F14),(L14*F14))))</f>
        <v>1800</v>
      </c>
      <c r="N14" s="48">
        <v>0.03</v>
      </c>
      <c r="O14" s="47">
        <f t="shared" si="0"/>
        <v>1854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41">
        <v>3</v>
      </c>
      <c r="B15" s="42"/>
      <c r="C15" s="28"/>
      <c r="D15" s="29"/>
      <c r="E15" s="40"/>
      <c r="F15" s="50"/>
      <c r="G15" s="51"/>
      <c r="H15" s="51"/>
      <c r="I15" s="51"/>
      <c r="J15" s="52"/>
      <c r="K15" s="50"/>
      <c r="L15" s="46"/>
      <c r="M15" s="47"/>
      <c r="N15" s="48"/>
      <c r="O15" s="47" t="str">
        <f t="shared" si="0"/>
        <v/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2"/>
      <c r="C16" s="28"/>
      <c r="D16" s="29"/>
      <c r="E16" s="40"/>
      <c r="F16" s="53"/>
      <c r="G16" s="41"/>
      <c r="H16" s="41"/>
      <c r="I16" s="41"/>
      <c r="J16" s="45"/>
      <c r="K16" s="45"/>
      <c r="L16" s="46"/>
      <c r="M16" s="47"/>
      <c r="N16" s="48"/>
      <c r="O16" s="47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4"/>
      <c r="C17" s="28"/>
      <c r="D17" s="29"/>
      <c r="E17" s="40"/>
      <c r="F17" s="41"/>
      <c r="G17" s="41"/>
      <c r="H17" s="41"/>
      <c r="I17" s="41"/>
      <c r="J17" s="45"/>
      <c r="K17" s="45"/>
      <c r="L17" s="46"/>
      <c r="M17" s="47" t="e">
        <f>#N/A</f>
        <v>#N/A</v>
      </c>
      <c r="N17" s="48"/>
      <c r="O17" s="47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5"/>
      <c r="K18" s="55"/>
      <c r="L18" s="56"/>
      <c r="M18" s="57"/>
      <c r="N18" s="58" t="s">
        <v>30</v>
      </c>
      <c r="O18" s="59">
        <f>SUM(O13:O16)</f>
        <v>30591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60">
        <v>1</v>
      </c>
      <c r="B19" s="61" t="s">
        <v>31</v>
      </c>
      <c r="C19" s="25"/>
      <c r="D19" s="26"/>
      <c r="E19" s="62"/>
      <c r="F19" s="63">
        <v>1</v>
      </c>
      <c r="G19" s="51" t="s">
        <v>32</v>
      </c>
      <c r="H19" s="64">
        <v>1</v>
      </c>
      <c r="I19" s="41" t="s">
        <v>26</v>
      </c>
      <c r="J19" s="65">
        <v>1000</v>
      </c>
      <c r="K19" s="50" t="s">
        <v>27</v>
      </c>
      <c r="L19" s="46">
        <f t="shared" ref="L19:L27" si="2">IF(H19="","",(IF(K19="Local",(J19/H19),(J19/H19*1.3))))</f>
        <v>1000</v>
      </c>
      <c r="M19" s="47">
        <f t="shared" ref="M19:M26" si="3">IF(F19="","",(IF(I19="USD",(L19*$F$7*F19),(L19*F19))))</f>
        <v>1000</v>
      </c>
      <c r="N19" s="48">
        <v>0.03</v>
      </c>
      <c r="O19" s="47">
        <f t="shared" ref="O19:O24" si="4">IF(M19="","",(M19*(1+N19)))</f>
        <v>1030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6.5" customHeight="1" x14ac:dyDescent="0.45">
      <c r="A20" s="60">
        <v>2</v>
      </c>
      <c r="B20" s="67" t="s">
        <v>55</v>
      </c>
      <c r="C20" s="28"/>
      <c r="D20" s="29"/>
      <c r="E20" s="49" t="s">
        <v>56</v>
      </c>
      <c r="F20" s="50">
        <v>8</v>
      </c>
      <c r="G20" s="51" t="s">
        <v>6</v>
      </c>
      <c r="H20" s="51">
        <v>1</v>
      </c>
      <c r="I20" s="41" t="s">
        <v>26</v>
      </c>
      <c r="J20" s="68">
        <v>230</v>
      </c>
      <c r="K20" s="50" t="s">
        <v>27</v>
      </c>
      <c r="L20" s="69">
        <f t="shared" si="2"/>
        <v>230</v>
      </c>
      <c r="M20" s="70">
        <f t="shared" si="3"/>
        <v>1840</v>
      </c>
      <c r="N20" s="48">
        <v>0.03</v>
      </c>
      <c r="O20" s="47">
        <f t="shared" si="4"/>
        <v>1895.2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60">
        <v>3</v>
      </c>
      <c r="B21" s="71"/>
      <c r="C21" s="28"/>
      <c r="D21" s="29"/>
      <c r="E21" s="72"/>
      <c r="F21" s="73">
        <v>0</v>
      </c>
      <c r="G21" s="51" t="s">
        <v>6</v>
      </c>
      <c r="H21" s="51">
        <v>1</v>
      </c>
      <c r="I21" s="41" t="s">
        <v>26</v>
      </c>
      <c r="J21" s="51">
        <v>15000</v>
      </c>
      <c r="K21" s="50" t="s">
        <v>27</v>
      </c>
      <c r="L21" s="69">
        <v>15000</v>
      </c>
      <c r="M21" s="70">
        <f t="shared" si="3"/>
        <v>0</v>
      </c>
      <c r="N21" s="48">
        <v>0.03</v>
      </c>
      <c r="O21" s="47">
        <f t="shared" si="4"/>
        <v>0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6.5" customHeight="1" x14ac:dyDescent="0.4">
      <c r="A22" s="74">
        <v>4</v>
      </c>
      <c r="B22" s="71"/>
      <c r="C22" s="28"/>
      <c r="D22" s="29"/>
      <c r="E22" s="72"/>
      <c r="F22" s="73"/>
      <c r="G22" s="51" t="s">
        <v>49</v>
      </c>
      <c r="H22" s="51">
        <v>0</v>
      </c>
      <c r="I22" s="41" t="s">
        <v>26</v>
      </c>
      <c r="J22" s="51">
        <v>0</v>
      </c>
      <c r="K22" s="50" t="s">
        <v>27</v>
      </c>
      <c r="L22" s="69">
        <v>0</v>
      </c>
      <c r="M22" s="70" t="str">
        <f t="shared" si="3"/>
        <v/>
      </c>
      <c r="N22" s="48">
        <v>0</v>
      </c>
      <c r="O22" s="47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4">
        <v>5</v>
      </c>
      <c r="B23" s="75"/>
      <c r="C23" s="28"/>
      <c r="D23" s="29"/>
      <c r="E23" s="72"/>
      <c r="F23" s="50">
        <v>0</v>
      </c>
      <c r="G23" s="51" t="s">
        <v>32</v>
      </c>
      <c r="H23" s="51">
        <v>0</v>
      </c>
      <c r="I23" s="41" t="s">
        <v>26</v>
      </c>
      <c r="J23" s="68">
        <v>0</v>
      </c>
      <c r="K23" s="50" t="s">
        <v>27</v>
      </c>
      <c r="L23" s="69">
        <v>0</v>
      </c>
      <c r="M23" s="70">
        <f t="shared" si="3"/>
        <v>0</v>
      </c>
      <c r="N23" s="48">
        <v>0</v>
      </c>
      <c r="O23" s="70">
        <f t="shared" si="4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4">
        <v>6</v>
      </c>
      <c r="B24" s="76"/>
      <c r="C24" s="28"/>
      <c r="D24" s="29"/>
      <c r="E24" s="77"/>
      <c r="F24" s="50"/>
      <c r="G24" s="51" t="s">
        <v>32</v>
      </c>
      <c r="H24" s="78">
        <v>0</v>
      </c>
      <c r="I24" s="41" t="s">
        <v>26</v>
      </c>
      <c r="J24" s="79">
        <v>0</v>
      </c>
      <c r="K24" s="50" t="s">
        <v>27</v>
      </c>
      <c r="L24" s="46"/>
      <c r="M24" s="47" t="str">
        <f t="shared" si="3"/>
        <v/>
      </c>
      <c r="N24" s="48">
        <v>0</v>
      </c>
      <c r="O24" s="47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80"/>
      <c r="C25" s="34"/>
      <c r="D25" s="35"/>
      <c r="E25" s="81"/>
      <c r="F25" s="82"/>
      <c r="G25" s="83"/>
      <c r="H25" s="83">
        <v>0</v>
      </c>
      <c r="I25" s="83"/>
      <c r="J25" s="84"/>
      <c r="K25" s="84"/>
      <c r="L25" s="46"/>
      <c r="M25" s="47" t="str">
        <f t="shared" si="3"/>
        <v/>
      </c>
      <c r="N25" s="58" t="s">
        <v>30</v>
      </c>
      <c r="O25" s="59">
        <f>SUM(O19:O24)</f>
        <v>2925.2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4"/>
      <c r="C26" s="28"/>
      <c r="D26" s="29"/>
      <c r="E26" s="40"/>
      <c r="F26" s="53"/>
      <c r="G26" s="41"/>
      <c r="H26" s="41"/>
      <c r="I26" s="41"/>
      <c r="J26" s="45"/>
      <c r="K26" s="45"/>
      <c r="L26" s="46" t="str">
        <f t="shared" si="2"/>
        <v/>
      </c>
      <c r="M26" s="47" t="str">
        <f t="shared" si="3"/>
        <v/>
      </c>
      <c r="N26" s="48"/>
      <c r="O26" s="47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5"/>
      <c r="G27" s="4"/>
      <c r="H27" s="4"/>
      <c r="I27" s="4"/>
      <c r="J27" s="55"/>
      <c r="K27" s="55"/>
      <c r="L27" s="46" t="str">
        <f t="shared" si="2"/>
        <v/>
      </c>
      <c r="M27" s="57"/>
      <c r="N27" s="85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6">
        <v>1</v>
      </c>
      <c r="B28" s="87" t="s">
        <v>33</v>
      </c>
      <c r="C28" s="88"/>
      <c r="D28" s="89"/>
      <c r="E28" s="90"/>
      <c r="F28" s="91">
        <v>1</v>
      </c>
      <c r="G28" s="92" t="s">
        <v>32</v>
      </c>
      <c r="H28" s="92">
        <v>12</v>
      </c>
      <c r="I28" s="92" t="s">
        <v>26</v>
      </c>
      <c r="J28" s="93">
        <v>1500</v>
      </c>
      <c r="K28" s="94" t="s">
        <v>27</v>
      </c>
      <c r="L28" s="95">
        <v>310</v>
      </c>
      <c r="M28" s="96">
        <f t="shared" ref="M28:M35" si="5">IF(F28="","",(IF(I28="USD",(L28*$F$7*F28),(L28*F28))))</f>
        <v>310</v>
      </c>
      <c r="N28" s="97">
        <v>0.03</v>
      </c>
      <c r="O28" s="98">
        <f t="shared" ref="O28:O32" si="6">IF(M28="","",(M28*(1+N28)))</f>
        <v>319.3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6">
        <v>2</v>
      </c>
      <c r="B29" s="99" t="s">
        <v>34</v>
      </c>
      <c r="C29" s="88"/>
      <c r="D29" s="89"/>
      <c r="E29" s="100"/>
      <c r="F29" s="91">
        <v>1</v>
      </c>
      <c r="G29" s="92" t="s">
        <v>32</v>
      </c>
      <c r="H29" s="92">
        <v>12</v>
      </c>
      <c r="I29" s="92" t="s">
        <v>26</v>
      </c>
      <c r="J29" s="93">
        <v>600</v>
      </c>
      <c r="K29" s="94" t="s">
        <v>27</v>
      </c>
      <c r="L29" s="95">
        <v>130</v>
      </c>
      <c r="M29" s="96">
        <f t="shared" si="5"/>
        <v>130</v>
      </c>
      <c r="N29" s="97">
        <v>0.03</v>
      </c>
      <c r="O29" s="98">
        <f t="shared" si="6"/>
        <v>133.9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6">
        <v>3</v>
      </c>
      <c r="B30" s="101" t="s">
        <v>35</v>
      </c>
      <c r="C30" s="88"/>
      <c r="D30" s="89"/>
      <c r="E30" s="100"/>
      <c r="F30" s="94">
        <v>1</v>
      </c>
      <c r="G30" s="92" t="s">
        <v>32</v>
      </c>
      <c r="H30" s="92">
        <v>1</v>
      </c>
      <c r="I30" s="92" t="s">
        <v>26</v>
      </c>
      <c r="J30" s="93">
        <v>500</v>
      </c>
      <c r="K30" s="94" t="s">
        <v>27</v>
      </c>
      <c r="L30" s="102">
        <v>110</v>
      </c>
      <c r="M30" s="96">
        <f t="shared" si="5"/>
        <v>110</v>
      </c>
      <c r="N30" s="97">
        <v>0.03</v>
      </c>
      <c r="O30" s="98">
        <f t="shared" si="6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6">
        <v>4</v>
      </c>
      <c r="B31" s="103" t="s">
        <v>36</v>
      </c>
      <c r="C31" s="88"/>
      <c r="D31" s="89"/>
      <c r="E31" s="104"/>
      <c r="F31" s="94">
        <v>1</v>
      </c>
      <c r="G31" s="105" t="s">
        <v>32</v>
      </c>
      <c r="H31" s="105">
        <v>1</v>
      </c>
      <c r="I31" s="92" t="s">
        <v>26</v>
      </c>
      <c r="J31" s="93">
        <v>220</v>
      </c>
      <c r="K31" s="94" t="s">
        <v>27</v>
      </c>
      <c r="L31" s="102">
        <v>220</v>
      </c>
      <c r="M31" s="96">
        <f t="shared" si="5"/>
        <v>220</v>
      </c>
      <c r="N31" s="97">
        <v>0.03</v>
      </c>
      <c r="O31" s="98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6">
        <v>5</v>
      </c>
      <c r="B32" s="101" t="s">
        <v>37</v>
      </c>
      <c r="C32" s="88"/>
      <c r="D32" s="89"/>
      <c r="E32" s="100"/>
      <c r="F32" s="94">
        <v>1</v>
      </c>
      <c r="G32" s="92" t="s">
        <v>32</v>
      </c>
      <c r="H32" s="92">
        <v>1</v>
      </c>
      <c r="I32" s="92" t="s">
        <v>26</v>
      </c>
      <c r="J32" s="93">
        <v>250</v>
      </c>
      <c r="K32" s="94" t="s">
        <v>27</v>
      </c>
      <c r="L32" s="102">
        <v>250</v>
      </c>
      <c r="M32" s="96">
        <f t="shared" si="5"/>
        <v>250</v>
      </c>
      <c r="N32" s="97">
        <v>0.03</v>
      </c>
      <c r="O32" s="98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6">
        <v>6</v>
      </c>
      <c r="B33" s="106" t="s">
        <v>38</v>
      </c>
      <c r="C33" s="88"/>
      <c r="D33" s="89"/>
      <c r="E33" s="100"/>
      <c r="F33" s="94">
        <v>1</v>
      </c>
      <c r="G33" s="92" t="s">
        <v>32</v>
      </c>
      <c r="H33" s="92">
        <v>1</v>
      </c>
      <c r="I33" s="92" t="s">
        <v>26</v>
      </c>
      <c r="J33" s="93">
        <v>25</v>
      </c>
      <c r="K33" s="94" t="s">
        <v>27</v>
      </c>
      <c r="L33" s="102">
        <v>17</v>
      </c>
      <c r="M33" s="96">
        <f t="shared" si="5"/>
        <v>17</v>
      </c>
      <c r="N33" s="97">
        <v>0.03</v>
      </c>
      <c r="O33" s="98">
        <f>IF(M33="","",(M33*(1+N33)))</f>
        <v>17.510000000000002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6">
        <v>7</v>
      </c>
      <c r="B34" s="107" t="s">
        <v>39</v>
      </c>
      <c r="C34" s="88"/>
      <c r="D34" s="89"/>
      <c r="E34" s="108"/>
      <c r="F34" s="91">
        <v>1</v>
      </c>
      <c r="G34" s="92" t="s">
        <v>32</v>
      </c>
      <c r="H34" s="109">
        <v>1</v>
      </c>
      <c r="I34" s="92" t="s">
        <v>26</v>
      </c>
      <c r="J34" s="93">
        <v>650</v>
      </c>
      <c r="K34" s="94" t="s">
        <v>27</v>
      </c>
      <c r="L34" s="102">
        <v>380</v>
      </c>
      <c r="M34" s="96">
        <f t="shared" si="5"/>
        <v>380</v>
      </c>
      <c r="N34" s="97">
        <v>0.03</v>
      </c>
      <c r="O34" s="98">
        <f>IF(M34="","",(M34*(1+N34)))</f>
        <v>391.40000000000003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6">
        <v>8</v>
      </c>
      <c r="B35" s="107" t="s">
        <v>40</v>
      </c>
      <c r="C35" s="88"/>
      <c r="D35" s="89"/>
      <c r="E35" s="108"/>
      <c r="F35" s="91">
        <v>1</v>
      </c>
      <c r="G35" s="92" t="s">
        <v>32</v>
      </c>
      <c r="H35" s="109">
        <v>1</v>
      </c>
      <c r="I35" s="92" t="s">
        <v>26</v>
      </c>
      <c r="J35" s="93">
        <v>750</v>
      </c>
      <c r="K35" s="94" t="s">
        <v>27</v>
      </c>
      <c r="L35" s="102">
        <v>300</v>
      </c>
      <c r="M35" s="96">
        <f t="shared" si="5"/>
        <v>300</v>
      </c>
      <c r="N35" s="97">
        <v>0.03</v>
      </c>
      <c r="O35" s="98">
        <f>IF(M35="","",(M35*(1+N35)))</f>
        <v>309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51"/>
      <c r="B36" s="110"/>
      <c r="C36" s="28"/>
      <c r="D36" s="29"/>
      <c r="E36" s="111"/>
      <c r="F36" s="73"/>
      <c r="G36" s="51"/>
      <c r="H36" s="112"/>
      <c r="I36" s="41"/>
      <c r="J36" s="45"/>
      <c r="K36" s="50"/>
      <c r="L36" s="46"/>
      <c r="M36" s="47" t="str">
        <f>IF(F36="","",(IF(I36="USD",(L36*$F$7*F36),(L36*F36))))</f>
        <v/>
      </c>
      <c r="N36" s="48">
        <v>0</v>
      </c>
      <c r="O36" s="47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51"/>
      <c r="B37" s="113"/>
      <c r="C37" s="113"/>
      <c r="D37" s="113"/>
      <c r="E37" s="111"/>
      <c r="F37" s="114"/>
      <c r="G37" s="112"/>
      <c r="H37" s="112"/>
      <c r="I37" s="112"/>
      <c r="J37" s="115"/>
      <c r="K37" s="114"/>
      <c r="L37" s="46"/>
      <c r="M37" s="47"/>
      <c r="N37" s="48"/>
      <c r="O37" s="47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6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8" t="s">
        <v>30</v>
      </c>
      <c r="O38" s="59">
        <f>SUM(O28:O36)</f>
        <v>1768.51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41">
        <v>1</v>
      </c>
      <c r="B39" s="75" t="s">
        <v>41</v>
      </c>
      <c r="C39" s="28"/>
      <c r="D39" s="29"/>
      <c r="E39" s="40"/>
      <c r="F39" s="41">
        <v>1</v>
      </c>
      <c r="G39" s="51" t="s">
        <v>32</v>
      </c>
      <c r="H39" s="41">
        <v>1</v>
      </c>
      <c r="I39" s="41" t="s">
        <v>26</v>
      </c>
      <c r="J39" s="117">
        <v>12000</v>
      </c>
      <c r="K39" s="50" t="s">
        <v>27</v>
      </c>
      <c r="L39" s="46">
        <f t="shared" ref="L39:L40" si="7">IF(H39="","",(IF(K39="Local",(J39/H39))))</f>
        <v>12000</v>
      </c>
      <c r="M39" s="47">
        <f t="shared" ref="M39:M41" si="8">IF(F39="","",(IF(I39="USD",(L39*$F$7*F39),(L39*F39))))</f>
        <v>12000</v>
      </c>
      <c r="N39" s="48">
        <v>0</v>
      </c>
      <c r="O39" s="47">
        <f t="shared" ref="O39:O41" si="9">IF(M39="","",(M39*(1+N39)))</f>
        <v>12000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2</v>
      </c>
      <c r="B40" s="75" t="s">
        <v>42</v>
      </c>
      <c r="C40" s="28"/>
      <c r="D40" s="29"/>
      <c r="E40" s="40"/>
      <c r="F40" s="41">
        <v>1</v>
      </c>
      <c r="G40" s="51" t="s">
        <v>32</v>
      </c>
      <c r="H40" s="41">
        <v>1</v>
      </c>
      <c r="I40" s="41" t="s">
        <v>26</v>
      </c>
      <c r="J40" s="117">
        <v>0</v>
      </c>
      <c r="K40" s="50" t="s">
        <v>27</v>
      </c>
      <c r="L40" s="46">
        <f t="shared" si="7"/>
        <v>0</v>
      </c>
      <c r="M40" s="47">
        <f t="shared" si="8"/>
        <v>0</v>
      </c>
      <c r="N40" s="48">
        <v>0</v>
      </c>
      <c r="O40" s="47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3</v>
      </c>
      <c r="B41" s="118" t="s">
        <v>43</v>
      </c>
      <c r="C41" s="119">
        <f>F3</f>
        <v>0</v>
      </c>
      <c r="D41" s="29"/>
      <c r="E41" s="40"/>
      <c r="F41" s="120">
        <v>0</v>
      </c>
      <c r="G41" s="51" t="s">
        <v>32</v>
      </c>
      <c r="H41" s="41">
        <v>1</v>
      </c>
      <c r="I41" s="41" t="s">
        <v>26</v>
      </c>
      <c r="J41" s="117">
        <v>0</v>
      </c>
      <c r="K41" s="50" t="s">
        <v>27</v>
      </c>
      <c r="L41" s="46">
        <v>0</v>
      </c>
      <c r="M41" s="47">
        <f t="shared" si="8"/>
        <v>0</v>
      </c>
      <c r="N41" s="48">
        <v>0</v>
      </c>
      <c r="O41" s="47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8" t="s">
        <v>30</v>
      </c>
      <c r="O42" s="121">
        <f>SUM(O39:O41)</f>
        <v>12000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8"/>
      <c r="B43" s="39" t="s">
        <v>44</v>
      </c>
      <c r="C43" s="28"/>
      <c r="D43" s="29"/>
      <c r="E43" s="40"/>
      <c r="F43" s="41">
        <v>1</v>
      </c>
      <c r="G43" s="51" t="s">
        <v>32</v>
      </c>
      <c r="H43" s="41">
        <v>1</v>
      </c>
      <c r="I43" s="41" t="s">
        <v>26</v>
      </c>
      <c r="J43" s="117">
        <v>19000</v>
      </c>
      <c r="K43" s="50" t="s">
        <v>27</v>
      </c>
      <c r="L43" s="46">
        <f t="shared" ref="L43:L44" si="10">IF(H43="","",(IF(K43="Local",(J43/H43))))</f>
        <v>19000</v>
      </c>
      <c r="M43" s="47">
        <f t="shared" ref="M43:M44" si="11">IF(F43="","",(IF(I43="USD",(L43*$F$7*F43),(L43*F43))))</f>
        <v>19000</v>
      </c>
      <c r="N43" s="97">
        <v>0</v>
      </c>
      <c r="O43" s="122">
        <f t="shared" ref="O43:O44" si="12">IF(M43="","",(M43*(1+N43)))</f>
        <v>19000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45</v>
      </c>
      <c r="C44" s="28"/>
      <c r="D44" s="29"/>
      <c r="E44" s="40"/>
      <c r="F44" s="41">
        <v>1</v>
      </c>
      <c r="G44" s="51" t="s">
        <v>32</v>
      </c>
      <c r="H44" s="41">
        <v>1</v>
      </c>
      <c r="I44" s="41" t="s">
        <v>26</v>
      </c>
      <c r="J44" s="117">
        <v>2000</v>
      </c>
      <c r="K44" s="50" t="s">
        <v>27</v>
      </c>
      <c r="L44" s="46">
        <f t="shared" si="10"/>
        <v>2000</v>
      </c>
      <c r="M44" s="47">
        <f t="shared" si="11"/>
        <v>2000</v>
      </c>
      <c r="N44" s="48">
        <v>0</v>
      </c>
      <c r="O44" s="122">
        <f t="shared" si="12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3"/>
      <c r="C45" s="123"/>
      <c r="D45" s="123"/>
      <c r="E45" s="5"/>
      <c r="F45" s="4"/>
      <c r="G45" s="4"/>
      <c r="H45" s="4"/>
      <c r="I45" s="4"/>
      <c r="J45" s="124"/>
      <c r="K45" s="4"/>
      <c r="L45" s="56"/>
      <c r="M45" s="57"/>
      <c r="N45" s="58" t="s">
        <v>30</v>
      </c>
      <c r="O45" s="121">
        <f>SUM(O43:O44)</f>
        <v>21000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 t="s">
        <v>51</v>
      </c>
      <c r="I46" s="4" t="s">
        <v>57</v>
      </c>
      <c r="J46" s="4"/>
      <c r="K46" s="4"/>
      <c r="L46" s="5"/>
      <c r="M46" s="5"/>
      <c r="N46" s="6" t="s">
        <v>46</v>
      </c>
      <c r="O46" s="125">
        <f>+O18+O25+O38+O42+O45</f>
        <v>68284.709999999992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6"/>
      <c r="C47" s="2"/>
      <c r="D47" s="2"/>
      <c r="E47" s="5"/>
      <c r="F47" s="4"/>
      <c r="G47" s="4"/>
      <c r="H47" s="4" t="s">
        <v>58</v>
      </c>
      <c r="I47" s="4">
        <v>72500</v>
      </c>
      <c r="J47" s="4"/>
      <c r="K47" s="4"/>
      <c r="L47" s="5"/>
      <c r="M47" s="6" t="s">
        <v>47</v>
      </c>
      <c r="N47" s="48">
        <v>0.05</v>
      </c>
      <c r="O47" s="127">
        <f>+O46*N47</f>
        <v>3414.2354999999998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10" t="s">
        <v>48</v>
      </c>
      <c r="N48" s="10"/>
      <c r="O48" s="128">
        <f>SUM(O46:O47)</f>
        <v>71698.945499999987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 t="s">
        <v>52</v>
      </c>
      <c r="I49" s="129">
        <v>71000</v>
      </c>
      <c r="J49" s="4"/>
      <c r="K49" s="4"/>
      <c r="L49" s="5"/>
      <c r="M49" s="5"/>
      <c r="N49" s="4"/>
      <c r="O49" s="130">
        <v>71000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8 - BSWKSC126G120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2026-05-14T14:56:34Z</dcterms:modified>
</cp:coreProperties>
</file>