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99C11080-B133-4924-8591-6EE19E577DA9}" xr6:coauthVersionLast="47" xr6:coauthVersionMax="47" xr10:uidLastSave="{00000000-0000-0000-0000-000000000000}"/>
  <bookViews>
    <workbookView xWindow="-108" yWindow="-108" windowWidth="23256" windowHeight="12456" xr2:uid="{994507B0-2943-4295-AB68-EC8C88E03E84}"/>
  </bookViews>
  <sheets>
    <sheet name="8 - BLWKUC126F08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O41" i="1"/>
  <c r="M41" i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M28" i="1"/>
  <c r="O28" i="1" s="1"/>
  <c r="O38" i="1" s="1"/>
  <c r="L27" i="1"/>
  <c r="M26" i="1"/>
  <c r="O26" i="1" s="1"/>
  <c r="L26" i="1"/>
  <c r="M25" i="1"/>
  <c r="M24" i="1"/>
  <c r="O24" i="1" s="1"/>
  <c r="M23" i="1"/>
  <c r="O23" i="1" s="1"/>
  <c r="M22" i="1"/>
  <c r="O22" i="1" s="1"/>
  <c r="O21" i="1"/>
  <c r="M21" i="1"/>
  <c r="L20" i="1"/>
  <c r="M20" i="1" s="1"/>
  <c r="O20" i="1" s="1"/>
  <c r="L19" i="1"/>
  <c r="M19" i="1" s="1"/>
  <c r="O19" i="1" s="1"/>
  <c r="O17" i="1"/>
  <c r="M17" i="1"/>
  <c r="M15" i="1"/>
  <c r="O15" i="1" s="1"/>
  <c r="L15" i="1"/>
  <c r="M14" i="1"/>
  <c r="O14" i="1" s="1"/>
  <c r="O18" i="1" s="1"/>
  <c r="L14" i="1"/>
  <c r="O13" i="1"/>
  <c r="M13" i="1"/>
  <c r="L13" i="1"/>
  <c r="O25" i="1" l="1"/>
  <c r="O46" i="1" s="1"/>
  <c r="O47" i="1" l="1"/>
  <c r="O48" i="1" s="1"/>
</calcChain>
</file>

<file path=xl/sharedStrings.xml><?xml version="1.0" encoding="utf-8"?>
<sst xmlns="http://schemas.openxmlformats.org/spreadsheetml/2006/main" count="121" uniqueCount="57">
  <si>
    <t>ORDER COSTING FORM</t>
  </si>
  <si>
    <t>STYLE :</t>
  </si>
  <si>
    <t>WASHING TYPE :</t>
  </si>
  <si>
    <t>GARMENT COLOR :</t>
  </si>
  <si>
    <t>OFFWHITE</t>
  </si>
  <si>
    <t>GARMENT DESC :</t>
  </si>
  <si>
    <t>LONG SLEEVE BLOUSE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</si>
  <si>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</si>
  <si>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</si>
  <si>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</si>
  <si>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</si>
  <si>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</si>
  <si>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</si>
  <si>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</si>
  <si>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</si>
  <si>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</si>
  <si>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</si>
  <si>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</si>
  <si>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</si>
  <si>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</si>
  <si>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</si>
  <si>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</si>
  <si>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</si>
  <si>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</si>
  <si>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</si>
  <si>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</si>
  <si>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</si>
  <si>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TOTAL =</t>
  </si>
  <si>
    <t>Benang</t>
  </si>
  <si>
    <t>Pcs</t>
  </si>
  <si>
    <t>Local</t>
  </si>
  <si>
    <t>NATURAL</t>
  </si>
  <si>
    <t>INTERLINING</t>
  </si>
  <si>
    <t>Yards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</si>
  <si>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</si>
  <si>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</si>
  <si>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</si>
  <si>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</si>
  <si>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</si>
  <si>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</si>
  <si>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</si>
  <si>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</si>
  <si>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</si>
  <si>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 xml:space="preserve">EMBRO 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</si>
  <si>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</si>
  <si>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</si>
  <si>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</si>
  <si>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</si>
  <si>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</si>
  <si>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</si>
  <si>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</si>
  <si>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8 - BLWKUC126F083</t>
  </si>
  <si>
    <t>COTTON RAYON</t>
  </si>
  <si>
    <t>b004 2490 yard</t>
  </si>
  <si>
    <t xml:space="preserve"> </t>
  </si>
  <si>
    <t>R40XR40 COTTON RAYON</t>
  </si>
  <si>
    <t xml:space="preserve">BUTTON JW1655 18L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</si>
</sst>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2D6637D9-BE9A-4C68-807F-9C74BA734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182880</xdr:colOff>
      <xdr:row>0</xdr:row>
      <xdr:rowOff>68580</xdr:rowOff>
    </xdr:from>
    <xdr:ext cx="1851660" cy="1851660"/>
    <xdr:pic>
      <xdr:nvPicPr>
        <xdr:cNvPr id="4" name="image8.png" title="Image">
          <a:extLst>
            <a:ext uri="{FF2B5EF4-FFF2-40B4-BE49-F238E27FC236}">
              <a16:creationId xmlns:a16="http://schemas.microsoft.com/office/drawing/2014/main" id="{5418CDF6-087C-4838-A03D-30A32B6D88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4652" t="12396" r="9302" b="19835"/>
        <a:stretch>
          <a:fillRect/>
        </a:stretch>
      </xdr:blipFill>
      <xdr:spPr>
        <a:xfrm>
          <a:off x="8602980" y="68580"/>
          <a:ext cx="1851660" cy="18516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1FAC-5753-4943-ACBA-CDBF64589E5A}">
  <dimension ref="A1:Z1001"/>
  <sheetViews>
    <sheetView tabSelected="1" workbookViewId="0">
      <selection activeCell="B20" sqref="B20:D20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6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7</v>
      </c>
      <c r="C5" s="16">
        <v>1400</v>
      </c>
      <c r="D5" s="8" t="s">
        <v>8</v>
      </c>
      <c r="E5" s="17" t="s">
        <v>9</v>
      </c>
      <c r="F5" s="17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10</v>
      </c>
      <c r="C7" s="20" t="s">
        <v>11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 t="s">
        <v>53</v>
      </c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12</v>
      </c>
      <c r="B10" s="24" t="s">
        <v>13</v>
      </c>
      <c r="C10" s="25"/>
      <c r="D10" s="26"/>
      <c r="E10" s="23" t="s">
        <v>14</v>
      </c>
      <c r="F10" s="24" t="s">
        <v>15</v>
      </c>
      <c r="G10" s="26"/>
      <c r="H10" s="27" t="s">
        <v>16</v>
      </c>
      <c r="I10" s="28"/>
      <c r="J10" s="28"/>
      <c r="K10" s="28"/>
      <c r="L10" s="29"/>
      <c r="M10" s="23" t="s">
        <v>17</v>
      </c>
      <c r="N10" s="30" t="s">
        <v>18</v>
      </c>
      <c r="O10" s="23" t="s">
        <v>19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20</v>
      </c>
      <c r="I11" s="36" t="s">
        <v>21</v>
      </c>
      <c r="J11" s="36" t="s">
        <v>22</v>
      </c>
      <c r="K11" s="37" t="s">
        <v>23</v>
      </c>
      <c r="L11" s="36" t="s">
        <v>24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 t="s">
        <v>54</v>
      </c>
      <c r="B12" s="39" t="s">
        <v>25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55</v>
      </c>
      <c r="C13" s="28"/>
      <c r="D13" s="29"/>
      <c r="E13" s="40" t="s">
        <v>4</v>
      </c>
      <c r="F13" s="43">
        <v>1.66</v>
      </c>
      <c r="G13" s="41" t="s">
        <v>33</v>
      </c>
      <c r="H13" s="41">
        <v>1</v>
      </c>
      <c r="I13" s="41" t="s">
        <v>26</v>
      </c>
      <c r="J13" s="44">
        <v>28300</v>
      </c>
      <c r="K13" s="45" t="s">
        <v>30</v>
      </c>
      <c r="L13" s="46">
        <f>+J13*0.11+J13</f>
        <v>31413</v>
      </c>
      <c r="M13" s="47">
        <f>+F13*J13</f>
        <v>46978</v>
      </c>
      <c r="N13" s="48">
        <v>0.03</v>
      </c>
      <c r="O13" s="47">
        <f t="shared" ref="O13:O15" si="0">IF(M13="","",(M13*(1+N13)))</f>
        <v>48387.340000000004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41"/>
      <c r="H14" s="41">
        <v>1</v>
      </c>
      <c r="I14" s="41" t="s">
        <v>26</v>
      </c>
      <c r="J14" s="44">
        <v>0</v>
      </c>
      <c r="K14" s="45" t="s">
        <v>30</v>
      </c>
      <c r="L14" s="46">
        <f t="shared" ref="L14:L15" si="1">+J14*0.11+J14</f>
        <v>0</v>
      </c>
      <c r="M14" s="47">
        <f t="shared" ref="M14:M15" si="2"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41"/>
      <c r="H15" s="41">
        <v>1</v>
      </c>
      <c r="I15" s="41" t="s">
        <v>26</v>
      </c>
      <c r="J15" s="44">
        <v>0</v>
      </c>
      <c r="K15" s="45" t="s">
        <v>30</v>
      </c>
      <c r="L15" s="46">
        <f t="shared" si="1"/>
        <v>0</v>
      </c>
      <c r="M15" s="47">
        <f t="shared" si="2"/>
        <v>0</v>
      </c>
      <c r="N15" s="48">
        <v>0.03</v>
      </c>
      <c r="O15" s="47">
        <f t="shared" si="0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>
        <v>0</v>
      </c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27</v>
      </c>
      <c r="O18" s="58">
        <f>SUM(O13:O16)</f>
        <v>48387.340000000004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28</v>
      </c>
      <c r="C19" s="25"/>
      <c r="D19" s="26"/>
      <c r="E19" s="61"/>
      <c r="F19" s="62">
        <v>1</v>
      </c>
      <c r="G19" s="51" t="s">
        <v>29</v>
      </c>
      <c r="H19" s="63">
        <v>1</v>
      </c>
      <c r="I19" s="41" t="s">
        <v>26</v>
      </c>
      <c r="J19" s="64">
        <v>1000</v>
      </c>
      <c r="K19" s="50" t="s">
        <v>30</v>
      </c>
      <c r="L19" s="46">
        <f t="shared" ref="L19:L27" si="3">IF(H19="","",(IF(K19="Local",(J19/H19),(J19/H19*1.3))))</f>
        <v>1000</v>
      </c>
      <c r="M19" s="47">
        <f t="shared" ref="M19:M26" si="4">IF(F19="","",(IF(I19="USD",(L19*$F$7*F19),(L19*F19))))</f>
        <v>1000</v>
      </c>
      <c r="N19" s="48">
        <v>0.03</v>
      </c>
      <c r="O19" s="47">
        <f t="shared" ref="O19:O24" si="5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56</v>
      </c>
      <c r="C20" s="28"/>
      <c r="D20" s="29"/>
      <c r="E20" s="49" t="s">
        <v>31</v>
      </c>
      <c r="F20" s="50">
        <v>12</v>
      </c>
      <c r="G20" s="51" t="s">
        <v>8</v>
      </c>
      <c r="H20" s="51">
        <v>1</v>
      </c>
      <c r="I20" s="41" t="s">
        <v>26</v>
      </c>
      <c r="J20" s="67">
        <v>250</v>
      </c>
      <c r="K20" s="50" t="s">
        <v>30</v>
      </c>
      <c r="L20" s="68">
        <f t="shared" si="3"/>
        <v>250</v>
      </c>
      <c r="M20" s="69">
        <f t="shared" si="4"/>
        <v>3000</v>
      </c>
      <c r="N20" s="48">
        <v>0.03</v>
      </c>
      <c r="O20" s="47">
        <f t="shared" si="5"/>
        <v>3090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 t="s">
        <v>32</v>
      </c>
      <c r="C21" s="28"/>
      <c r="D21" s="29"/>
      <c r="E21" s="71"/>
      <c r="F21" s="72">
        <v>0.15</v>
      </c>
      <c r="G21" s="51" t="s">
        <v>33</v>
      </c>
      <c r="H21" s="51">
        <v>0</v>
      </c>
      <c r="I21" s="41" t="s">
        <v>26</v>
      </c>
      <c r="J21" s="51">
        <v>15000</v>
      </c>
      <c r="K21" s="50" t="s">
        <v>30</v>
      </c>
      <c r="L21" s="68">
        <v>15000</v>
      </c>
      <c r="M21" s="69">
        <f t="shared" si="4"/>
        <v>2250</v>
      </c>
      <c r="N21" s="48">
        <v>0.03</v>
      </c>
      <c r="O21" s="47">
        <f t="shared" si="5"/>
        <v>2317.5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34</v>
      </c>
      <c r="H22" s="51">
        <v>0</v>
      </c>
      <c r="I22" s="41" t="s">
        <v>26</v>
      </c>
      <c r="J22" s="51">
        <v>0</v>
      </c>
      <c r="K22" s="50" t="s">
        <v>30</v>
      </c>
      <c r="L22" s="68">
        <v>0</v>
      </c>
      <c r="M22" s="69" t="str">
        <f t="shared" si="4"/>
        <v/>
      </c>
      <c r="N22" s="48">
        <v>0</v>
      </c>
      <c r="O22" s="47" t="str">
        <f t="shared" si="5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29</v>
      </c>
      <c r="H23" s="51">
        <v>0</v>
      </c>
      <c r="I23" s="41" t="s">
        <v>26</v>
      </c>
      <c r="J23" s="67">
        <v>0</v>
      </c>
      <c r="K23" s="50" t="s">
        <v>30</v>
      </c>
      <c r="L23" s="68">
        <v>0</v>
      </c>
      <c r="M23" s="69">
        <f t="shared" si="4"/>
        <v>0</v>
      </c>
      <c r="N23" s="48">
        <v>0</v>
      </c>
      <c r="O23" s="69">
        <f t="shared" si="5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29</v>
      </c>
      <c r="H24" s="77">
        <v>0</v>
      </c>
      <c r="I24" s="41" t="s">
        <v>26</v>
      </c>
      <c r="J24" s="78">
        <v>0</v>
      </c>
      <c r="K24" s="50" t="s">
        <v>30</v>
      </c>
      <c r="L24" s="46"/>
      <c r="M24" s="47" t="str">
        <f t="shared" si="4"/>
        <v/>
      </c>
      <c r="N24" s="48">
        <v>0</v>
      </c>
      <c r="O24" s="47" t="str">
        <f t="shared" si="5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4"/>
        <v/>
      </c>
      <c r="N25" s="57" t="s">
        <v>27</v>
      </c>
      <c r="O25" s="58">
        <f>SUM(O19:O24)</f>
        <v>6437.5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3"/>
        <v/>
      </c>
      <c r="M26" s="47" t="str">
        <f t="shared" si="4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3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35</v>
      </c>
      <c r="C28" s="87"/>
      <c r="D28" s="88"/>
      <c r="E28" s="89"/>
      <c r="F28" s="90">
        <v>1</v>
      </c>
      <c r="G28" s="91" t="s">
        <v>29</v>
      </c>
      <c r="H28" s="91">
        <v>12</v>
      </c>
      <c r="I28" s="91" t="s">
        <v>26</v>
      </c>
      <c r="J28" s="92">
        <v>1500</v>
      </c>
      <c r="K28" s="93" t="s">
        <v>30</v>
      </c>
      <c r="L28" s="94">
        <v>310</v>
      </c>
      <c r="M28" s="95">
        <f t="shared" ref="M28:M35" si="6">IF(F28="","",(IF(I28="USD",(L28*$F$7*F28),(L28*F28))))</f>
        <v>310</v>
      </c>
      <c r="N28" s="96">
        <v>0.03</v>
      </c>
      <c r="O28" s="97">
        <f t="shared" ref="O28:O32" si="7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36</v>
      </c>
      <c r="C29" s="87"/>
      <c r="D29" s="88"/>
      <c r="E29" s="99"/>
      <c r="F29" s="90">
        <v>1</v>
      </c>
      <c r="G29" s="91" t="s">
        <v>29</v>
      </c>
      <c r="H29" s="91">
        <v>12</v>
      </c>
      <c r="I29" s="91" t="s">
        <v>26</v>
      </c>
      <c r="J29" s="92">
        <v>600</v>
      </c>
      <c r="K29" s="93" t="s">
        <v>30</v>
      </c>
      <c r="L29" s="94">
        <v>130</v>
      </c>
      <c r="M29" s="95">
        <f t="shared" si="6"/>
        <v>130</v>
      </c>
      <c r="N29" s="96">
        <v>0.03</v>
      </c>
      <c r="O29" s="97">
        <f t="shared" si="7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37</v>
      </c>
      <c r="C30" s="87"/>
      <c r="D30" s="88"/>
      <c r="E30" s="99"/>
      <c r="F30" s="93">
        <v>1</v>
      </c>
      <c r="G30" s="91" t="s">
        <v>29</v>
      </c>
      <c r="H30" s="91">
        <v>1</v>
      </c>
      <c r="I30" s="91" t="s">
        <v>26</v>
      </c>
      <c r="J30" s="92">
        <v>500</v>
      </c>
      <c r="K30" s="93" t="s">
        <v>30</v>
      </c>
      <c r="L30" s="101">
        <v>110</v>
      </c>
      <c r="M30" s="95">
        <f t="shared" si="6"/>
        <v>110</v>
      </c>
      <c r="N30" s="96">
        <v>0.03</v>
      </c>
      <c r="O30" s="97">
        <f t="shared" si="7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38</v>
      </c>
      <c r="C31" s="87"/>
      <c r="D31" s="88"/>
      <c r="E31" s="103"/>
      <c r="F31" s="93">
        <v>1</v>
      </c>
      <c r="G31" s="104" t="s">
        <v>29</v>
      </c>
      <c r="H31" s="104">
        <v>1</v>
      </c>
      <c r="I31" s="91" t="s">
        <v>26</v>
      </c>
      <c r="J31" s="92">
        <v>220</v>
      </c>
      <c r="K31" s="93" t="s">
        <v>30</v>
      </c>
      <c r="L31" s="101">
        <v>220</v>
      </c>
      <c r="M31" s="95">
        <f t="shared" si="6"/>
        <v>220</v>
      </c>
      <c r="N31" s="96">
        <v>0.03</v>
      </c>
      <c r="O31" s="97">
        <f t="shared" si="7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39</v>
      </c>
      <c r="C32" s="87"/>
      <c r="D32" s="88"/>
      <c r="E32" s="99"/>
      <c r="F32" s="93">
        <v>1</v>
      </c>
      <c r="G32" s="91" t="s">
        <v>29</v>
      </c>
      <c r="H32" s="91">
        <v>1</v>
      </c>
      <c r="I32" s="91" t="s">
        <v>26</v>
      </c>
      <c r="J32" s="92">
        <v>250</v>
      </c>
      <c r="K32" s="93" t="s">
        <v>30</v>
      </c>
      <c r="L32" s="101">
        <v>250</v>
      </c>
      <c r="M32" s="95">
        <f t="shared" si="6"/>
        <v>250</v>
      </c>
      <c r="N32" s="96">
        <v>0.03</v>
      </c>
      <c r="O32" s="97">
        <f t="shared" si="7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40</v>
      </c>
      <c r="C33" s="87"/>
      <c r="D33" s="88"/>
      <c r="E33" s="99"/>
      <c r="F33" s="93">
        <v>1</v>
      </c>
      <c r="G33" s="91" t="s">
        <v>29</v>
      </c>
      <c r="H33" s="91">
        <v>1</v>
      </c>
      <c r="I33" s="91" t="s">
        <v>26</v>
      </c>
      <c r="J33" s="92">
        <v>25</v>
      </c>
      <c r="K33" s="93" t="s">
        <v>30</v>
      </c>
      <c r="L33" s="101">
        <v>17</v>
      </c>
      <c r="M33" s="95">
        <f t="shared" si="6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41</v>
      </c>
      <c r="C34" s="87"/>
      <c r="D34" s="88"/>
      <c r="E34" s="107"/>
      <c r="F34" s="90">
        <v>1</v>
      </c>
      <c r="G34" s="91" t="s">
        <v>29</v>
      </c>
      <c r="H34" s="108">
        <v>1</v>
      </c>
      <c r="I34" s="91" t="s">
        <v>26</v>
      </c>
      <c r="J34" s="92">
        <v>650</v>
      </c>
      <c r="K34" s="93" t="s">
        <v>30</v>
      </c>
      <c r="L34" s="101">
        <v>380</v>
      </c>
      <c r="M34" s="95">
        <f t="shared" si="6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42</v>
      </c>
      <c r="C35" s="87"/>
      <c r="D35" s="88"/>
      <c r="E35" s="107"/>
      <c r="F35" s="90">
        <v>1</v>
      </c>
      <c r="G35" s="91" t="s">
        <v>29</v>
      </c>
      <c r="H35" s="108">
        <v>1</v>
      </c>
      <c r="I35" s="91" t="s">
        <v>26</v>
      </c>
      <c r="J35" s="92">
        <v>750</v>
      </c>
      <c r="K35" s="93" t="s">
        <v>30</v>
      </c>
      <c r="L35" s="101">
        <v>300</v>
      </c>
      <c r="M35" s="95">
        <f t="shared" si="6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27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43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26</v>
      </c>
      <c r="J39" s="116">
        <v>0</v>
      </c>
      <c r="K39" s="50" t="s">
        <v>30</v>
      </c>
      <c r="L39" s="46">
        <f t="shared" ref="L39:L40" si="8">IF(H39="","",(IF(K39="Local",(J39/H39))))</f>
        <v>0</v>
      </c>
      <c r="M39" s="47">
        <f t="shared" ref="M39:M41" si="9">IF(F39="","",(IF(I39="USD",(L39*$F$7*F39),(L39*F39))))</f>
        <v>0</v>
      </c>
      <c r="N39" s="48">
        <v>0</v>
      </c>
      <c r="O39" s="47">
        <f t="shared" ref="O39:O41" si="10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44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26</v>
      </c>
      <c r="J40" s="116">
        <v>0</v>
      </c>
      <c r="K40" s="50" t="s">
        <v>30</v>
      </c>
      <c r="L40" s="46">
        <f t="shared" si="8"/>
        <v>0</v>
      </c>
      <c r="M40" s="47">
        <f t="shared" si="9"/>
        <v>0</v>
      </c>
      <c r="N40" s="48">
        <v>0</v>
      </c>
      <c r="O40" s="47">
        <f t="shared" si="10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45</v>
      </c>
      <c r="C41" s="118">
        <f>F3</f>
        <v>0</v>
      </c>
      <c r="D41" s="29"/>
      <c r="E41" s="40"/>
      <c r="F41" s="119">
        <v>0</v>
      </c>
      <c r="G41" s="51" t="s">
        <v>29</v>
      </c>
      <c r="H41" s="41">
        <v>1</v>
      </c>
      <c r="I41" s="41" t="s">
        <v>26</v>
      </c>
      <c r="J41" s="116">
        <v>0</v>
      </c>
      <c r="K41" s="50" t="s">
        <v>30</v>
      </c>
      <c r="L41" s="46">
        <v>0</v>
      </c>
      <c r="M41" s="47">
        <f t="shared" si="9"/>
        <v>0</v>
      </c>
      <c r="N41" s="48">
        <v>0</v>
      </c>
      <c r="O41" s="47">
        <f t="shared" si="10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27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46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26</v>
      </c>
      <c r="J43" s="116">
        <v>0</v>
      </c>
      <c r="K43" s="50" t="s">
        <v>30</v>
      </c>
      <c r="L43" s="121">
        <v>21000</v>
      </c>
      <c r="M43" s="47">
        <f t="shared" ref="M43:M44" si="11">IF(F43="","",(IF(I43="USD",(L43*$F$7*F43),(L43*F43))))</f>
        <v>21000</v>
      </c>
      <c r="N43" s="96">
        <v>0</v>
      </c>
      <c r="O43" s="122">
        <f t="shared" ref="O43:O44" si="12">IF(M43="","",(M43*(1+N43)))</f>
        <v>21000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47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26</v>
      </c>
      <c r="J44" s="116">
        <v>0</v>
      </c>
      <c r="K44" s="50" t="s">
        <v>30</v>
      </c>
      <c r="L44" s="46">
        <v>2000</v>
      </c>
      <c r="M44" s="47">
        <f t="shared" si="11"/>
        <v>2000</v>
      </c>
      <c r="N44" s="48">
        <v>0</v>
      </c>
      <c r="O44" s="122">
        <f t="shared" si="12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27</v>
      </c>
      <c r="O45" s="120">
        <f>SUM(O43:O44)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48</v>
      </c>
      <c r="O46" s="125">
        <f>+O18+O25+O38+O42+O45</f>
        <v>79593.350000000006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49</v>
      </c>
      <c r="N47" s="48">
        <v>0.05</v>
      </c>
      <c r="O47" s="127">
        <f>+O46*N47</f>
        <v>3979.6675000000005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50</v>
      </c>
      <c r="N48" s="10"/>
      <c r="O48" s="128">
        <f>SUM(O46:O47)</f>
        <v>83573.017500000002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83500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BLWKUC126F083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2026-03-24T12:16:34Z</dcterms:created>
  <dcterms:modified xsi:type="dcterms:W3CDTF">2026-03-24T12:20:02Z</dcterms:modified>
</cp:coreProperties>
</file>