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A9172004-6B04-48C5-A277-5E7CC466C3B4}" xr6:coauthVersionLast="47" xr6:coauthVersionMax="47" xr10:uidLastSave="{00000000-0000-0000-0000-000000000000}"/>
  <bookViews>
    <workbookView xWindow="-108" yWindow="-108" windowWidth="23256" windowHeight="12456" xr2:uid="{F1CFBD01-8E3B-4AA5-8A77-295D2B39243A}"/>
  </bookViews>
  <sheets>
    <sheet name="5RJKIB26H075 ECR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M44" i="1" s="1"/>
  <c r="O44" i="1" s="1"/>
  <c r="L43" i="1"/>
  <c r="M43" i="1" s="1"/>
  <c r="O43" i="1" s="1"/>
  <c r="O45" i="1" s="1"/>
  <c r="M41" i="1"/>
  <c r="O41" i="1" s="1"/>
  <c r="C41" i="1"/>
  <c r="M40" i="1"/>
  <c r="O40" i="1" s="1"/>
  <c r="L40" i="1"/>
  <c r="L39" i="1"/>
  <c r="M39" i="1" s="1"/>
  <c r="O39" i="1" s="1"/>
  <c r="M36" i="1"/>
  <c r="O36" i="1" s="1"/>
  <c r="O35" i="1"/>
  <c r="M35" i="1"/>
  <c r="M34" i="1"/>
  <c r="O34" i="1" s="1"/>
  <c r="M33" i="1"/>
  <c r="O33" i="1" s="1"/>
  <c r="L32" i="1"/>
  <c r="M32" i="1" s="1"/>
  <c r="O32" i="1" s="1"/>
  <c r="M31" i="1"/>
  <c r="O31" i="1" s="1"/>
  <c r="M30" i="1"/>
  <c r="O30" i="1" s="1"/>
  <c r="O29" i="1"/>
  <c r="M29" i="1"/>
  <c r="M28" i="1"/>
  <c r="O28" i="1" s="1"/>
  <c r="L27" i="1"/>
  <c r="M26" i="1"/>
  <c r="O26" i="1" s="1"/>
  <c r="L26" i="1"/>
  <c r="M25" i="1"/>
  <c r="M24" i="1"/>
  <c r="O24" i="1" s="1"/>
  <c r="O23" i="1"/>
  <c r="M23" i="1"/>
  <c r="L22" i="1"/>
  <c r="M22" i="1" s="1"/>
  <c r="O22" i="1" s="1"/>
  <c r="L21" i="1"/>
  <c r="M21" i="1" s="1"/>
  <c r="O21" i="1" s="1"/>
  <c r="L20" i="1"/>
  <c r="M20" i="1" s="1"/>
  <c r="O20" i="1" s="1"/>
  <c r="M19" i="1"/>
  <c r="O19" i="1" s="1"/>
  <c r="L19" i="1"/>
  <c r="O17" i="1"/>
  <c r="M17" i="1"/>
  <c r="L14" i="1"/>
  <c r="M14" i="1" s="1"/>
  <c r="O14" i="1" s="1"/>
  <c r="M13" i="1"/>
  <c r="O13" i="1" s="1"/>
  <c r="O18" i="1" s="1"/>
  <c r="L13" i="1"/>
  <c r="O42" i="1" l="1"/>
  <c r="O25" i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<sst xmlns="http://schemas.openxmlformats.org/spreadsheetml/2006/main" count="122" uniqueCount="59">
  <si>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</si>
  <si>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</si>
  <si>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</si>
  <si>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</si>
  <si>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</si>
  <si>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</si>
  <si>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</si>
  <si>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</si>
  <si>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</si>
  <si>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EXECUTIVE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</si>
  <si>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</si>
  <si>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</si>
  <si>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</si>
  <si>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</si>
  <si>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</si>
  <si>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</si>
  <si>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</si>
  <si>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</si>
  <si>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</si>
  <si>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</si>
  <si>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</si>
  <si>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</si>
  <si>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</si>
  <si>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</si>
  <si>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KG</t>
  </si>
  <si>
    <t>IDR</t>
  </si>
  <si>
    <t>Local</t>
  </si>
  <si>
    <t>Yards</t>
  </si>
  <si>
    <t>TOTAL =</t>
  </si>
  <si>
    <t>Benang</t>
  </si>
  <si>
    <t>Pcs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</si>
  <si>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</si>
  <si>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</si>
  <si>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</si>
  <si>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</si>
  <si>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</si>
  <si>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</si>
  <si>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</si>
  <si>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</si>
  <si>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</si>
  <si>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</si>
  <si>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</si>
  <si>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</si>
  <si>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</si>
  <si>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</si>
  <si>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</si>
  <si>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</si>
  <si>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</si>
  <si>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</si>
  <si>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ECRU</t>
  </si>
  <si>
    <t>ZIP UP KNIT SHIRT</t>
  </si>
  <si>
    <t xml:space="preserve">:82% COTTON 16% POLYESTER 2% SPANDEX </t>
  </si>
  <si>
    <t>00592/05/24 82% COTTON 16% POLYESTER 2% SPANDEX DOUBLE FACE, 326 GSM, 80/82"</t>
  </si>
  <si>
    <t>SHINY SILVER</t>
  </si>
  <si>
    <t>LINING MICROTEX</t>
  </si>
  <si>
    <t>METTALIC ZIPPER JACKET SILVER AUTOLOCK</t>
  </si>
  <si>
    <t>ELASTIC  BAND 3CM</t>
  </si>
  <si>
    <t>MTR</t>
  </si>
  <si>
    <t>5RJKIB26H075 ECRU / 5-JKKKCA226H147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</si>
</sst>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43" fontId="11" fillId="2" borderId="6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165" fontId="4" fillId="2" borderId="8" xfId="0" applyNumberFormat="1" applyFont="1" applyFill="1" applyBorder="1"/>
    <xf numFmtId="166" fontId="4" fillId="2" borderId="8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 applyAlignment="1">
      <alignment wrapText="1"/>
    </xf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1" fillId="0" borderId="5" xfId="2" applyFont="1" applyBorder="1"/>
    <xf numFmtId="0" fontId="14" fillId="2" borderId="12" xfId="2" applyFont="1" applyFill="1" applyBorder="1"/>
    <xf numFmtId="0" fontId="14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5" borderId="0" xfId="0" applyFont="1" applyFill="1"/>
  </cellXfs>
  <cellStyles count="3">
    <cellStyle name="Comma" xfId="1" builtinId="3"/>
    <cellStyle name="Normal" xfId="0" builtinId="0"/>
    <cellStyle name="Normal 2" xfId="2" xr:uid="{DB8FEF5D-CFC6-4EDD-85C0-C49B9D2E7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0</xdr:row>
      <xdr:rowOff>0</xdr:rowOff>
    </xdr:from>
    <xdr:ext cx="1685925" cy="1602670"/>
    <xdr:pic>
      <xdr:nvPicPr>
        <xdr:cNvPr id="13" name="image1.jpeg">
          <a:extLst>
            <a:ext uri="{FF2B5EF4-FFF2-40B4-BE49-F238E27FC236}">
              <a16:creationId xmlns:a16="http://schemas.microsoft.com/office/drawing/2014/main" id="{C5965253-3B9F-4599-BDEC-41F8F1FD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625" y="0"/>
          <a:ext cx="1685925" cy="16026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C18D-3D99-4260-864C-0FF0C0588FB1}">
  <dimension ref="A1:Z1001"/>
  <sheetViews>
    <sheetView tabSelected="1" workbookViewId="0">
      <selection sqref="A1:XFD1048576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58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49</v>
      </c>
      <c r="D4" s="8"/>
      <c r="E4" s="9" t="s">
        <v>4</v>
      </c>
      <c r="F4" s="12" t="s">
        <v>50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1500</v>
      </c>
      <c r="D5" s="8" t="s">
        <v>6</v>
      </c>
      <c r="E5" s="15" t="s">
        <v>7</v>
      </c>
      <c r="F5" s="15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52</v>
      </c>
      <c r="C13" s="26"/>
      <c r="D13" s="27"/>
      <c r="E13" s="38" t="s">
        <v>49</v>
      </c>
      <c r="F13" s="41">
        <v>0.55100000000000005</v>
      </c>
      <c r="G13" s="39" t="s">
        <v>24</v>
      </c>
      <c r="H13" s="39">
        <v>1</v>
      </c>
      <c r="I13" s="39" t="s">
        <v>25</v>
      </c>
      <c r="J13" s="42">
        <v>122000</v>
      </c>
      <c r="K13" s="43" t="s">
        <v>26</v>
      </c>
      <c r="L13" s="44">
        <f t="shared" ref="L13:L14" si="0">IF(H13="","",(IF(K13="Local",(J13/H13),(J13/H13*1.3))))</f>
        <v>122000</v>
      </c>
      <c r="M13" s="45">
        <f>+F13*J13</f>
        <v>67222</v>
      </c>
      <c r="N13" s="46">
        <v>0</v>
      </c>
      <c r="O13" s="45">
        <f t="shared" ref="O13:O14" si="1">IF(M13="","",(M13*(1+N13)))</f>
        <v>67222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54</v>
      </c>
      <c r="C14" s="26"/>
      <c r="D14" s="27"/>
      <c r="E14" s="47" t="s">
        <v>49</v>
      </c>
      <c r="F14" s="48">
        <v>1.53</v>
      </c>
      <c r="G14" s="49" t="s">
        <v>27</v>
      </c>
      <c r="H14" s="49">
        <v>1</v>
      </c>
      <c r="I14" s="49" t="s">
        <v>25</v>
      </c>
      <c r="J14" s="50">
        <v>9500</v>
      </c>
      <c r="K14" s="48" t="s">
        <v>26</v>
      </c>
      <c r="L14" s="51">
        <f t="shared" si="0"/>
        <v>9500</v>
      </c>
      <c r="M14" s="52">
        <f>IF(F14="","",(IF(I14="USD",(L14*$F$7*F14),(L14*F14))))</f>
        <v>14535</v>
      </c>
      <c r="N14" s="46">
        <v>0</v>
      </c>
      <c r="O14" s="45">
        <f t="shared" si="1"/>
        <v>14535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3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28</v>
      </c>
      <c r="O18" s="58">
        <f>SUM(O13:O16)</f>
        <v>81757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29</v>
      </c>
      <c r="C19" s="23"/>
      <c r="D19" s="24"/>
      <c r="E19" s="61"/>
      <c r="F19" s="62">
        <v>1</v>
      </c>
      <c r="G19" s="63" t="s">
        <v>30</v>
      </c>
      <c r="H19" s="64">
        <v>1</v>
      </c>
      <c r="I19" s="39" t="s">
        <v>25</v>
      </c>
      <c r="J19" s="65">
        <v>2000</v>
      </c>
      <c r="K19" s="66" t="s">
        <v>26</v>
      </c>
      <c r="L19" s="44">
        <f t="shared" ref="L19:L27" si="2">IF(H19="","",(IF(K19="Local",(J19/H19),(J19/H19*1.3))))</f>
        <v>2000</v>
      </c>
      <c r="M19" s="45">
        <f t="shared" ref="M19:M26" si="3">IF(F19="","",(IF(I19="USD",(L19*$F$7*F19),(L19*F19))))</f>
        <v>2000</v>
      </c>
      <c r="N19" s="46">
        <v>0</v>
      </c>
      <c r="O19" s="45">
        <f t="shared" ref="O19:O24" si="4">IF(M19="","",(M19*(1+N19)))</f>
        <v>2000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59">
        <v>2</v>
      </c>
      <c r="B20" s="68" t="s">
        <v>55</v>
      </c>
      <c r="C20" s="26"/>
      <c r="D20" s="27"/>
      <c r="E20" s="47" t="s">
        <v>53</v>
      </c>
      <c r="F20" s="66">
        <v>1</v>
      </c>
      <c r="G20" s="63" t="s">
        <v>30</v>
      </c>
      <c r="H20" s="63">
        <v>1</v>
      </c>
      <c r="I20" s="39" t="s">
        <v>25</v>
      </c>
      <c r="J20" s="69">
        <v>11000</v>
      </c>
      <c r="K20" s="66" t="s">
        <v>26</v>
      </c>
      <c r="L20" s="70">
        <f t="shared" si="2"/>
        <v>11000</v>
      </c>
      <c r="M20" s="71">
        <f t="shared" si="3"/>
        <v>11000</v>
      </c>
      <c r="N20" s="46">
        <v>0</v>
      </c>
      <c r="O20" s="45">
        <f t="shared" si="4"/>
        <v>11000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2" t="s">
        <v>31</v>
      </c>
      <c r="C21" s="26"/>
      <c r="D21" s="27"/>
      <c r="E21" s="73"/>
      <c r="F21" s="74">
        <v>0.1</v>
      </c>
      <c r="G21" s="63" t="s">
        <v>27</v>
      </c>
      <c r="H21" s="63">
        <v>1</v>
      </c>
      <c r="I21" s="39" t="s">
        <v>25</v>
      </c>
      <c r="J21" s="63">
        <v>15000</v>
      </c>
      <c r="K21" s="66" t="s">
        <v>26</v>
      </c>
      <c r="L21" s="70">
        <f t="shared" si="2"/>
        <v>15000</v>
      </c>
      <c r="M21" s="71">
        <f t="shared" si="3"/>
        <v>1500</v>
      </c>
      <c r="N21" s="46">
        <v>0</v>
      </c>
      <c r="O21" s="45">
        <f t="shared" si="4"/>
        <v>1500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 t="s">
        <v>56</v>
      </c>
      <c r="C22" s="26"/>
      <c r="D22" s="27"/>
      <c r="E22" s="73"/>
      <c r="F22" s="74">
        <v>1.1499999999999999</v>
      </c>
      <c r="G22" s="63" t="s">
        <v>57</v>
      </c>
      <c r="H22" s="63">
        <v>1</v>
      </c>
      <c r="I22" s="39" t="s">
        <v>25</v>
      </c>
      <c r="J22" s="63">
        <v>2000</v>
      </c>
      <c r="K22" s="66" t="s">
        <v>26</v>
      </c>
      <c r="L22" s="70">
        <f t="shared" si="2"/>
        <v>2000</v>
      </c>
      <c r="M22" s="45">
        <f t="shared" si="3"/>
        <v>2300</v>
      </c>
      <c r="N22" s="46">
        <v>0</v>
      </c>
      <c r="O22" s="45">
        <f t="shared" si="4"/>
        <v>2300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6"/>
      <c r="D23" s="27"/>
      <c r="E23" s="73"/>
      <c r="F23" s="66"/>
      <c r="G23" s="63" t="s">
        <v>30</v>
      </c>
      <c r="H23" s="63">
        <v>0</v>
      </c>
      <c r="I23" s="39" t="s">
        <v>25</v>
      </c>
      <c r="J23" s="69">
        <v>0</v>
      </c>
      <c r="K23" s="66" t="s">
        <v>26</v>
      </c>
      <c r="L23" s="44"/>
      <c r="M23" s="71" t="str">
        <f t="shared" si="3"/>
        <v/>
      </c>
      <c r="N23" s="46">
        <v>0</v>
      </c>
      <c r="O23" s="71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6"/>
      <c r="D24" s="27"/>
      <c r="E24" s="78"/>
      <c r="F24" s="66"/>
      <c r="G24" s="63" t="s">
        <v>30</v>
      </c>
      <c r="H24" s="79">
        <v>0</v>
      </c>
      <c r="I24" s="39" t="s">
        <v>25</v>
      </c>
      <c r="J24" s="80">
        <v>0</v>
      </c>
      <c r="K24" s="66" t="s">
        <v>26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81"/>
      <c r="C25" s="32"/>
      <c r="D25" s="33"/>
      <c r="E25" s="82"/>
      <c r="F25" s="83"/>
      <c r="G25" s="84"/>
      <c r="H25" s="84">
        <v>0</v>
      </c>
      <c r="I25" s="84"/>
      <c r="J25" s="85"/>
      <c r="K25" s="85"/>
      <c r="L25" s="44"/>
      <c r="M25" s="45" t="str">
        <f t="shared" si="3"/>
        <v/>
      </c>
      <c r="N25" s="57" t="s">
        <v>28</v>
      </c>
      <c r="O25" s="58">
        <f>SUM(O19:O24)</f>
        <v>16800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3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4" t="str">
        <f t="shared" si="2"/>
        <v/>
      </c>
      <c r="M27" s="56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2" customHeight="1" x14ac:dyDescent="0.4">
      <c r="A28" s="87">
        <v>1</v>
      </c>
      <c r="B28" s="88" t="s">
        <v>32</v>
      </c>
      <c r="C28" s="89"/>
      <c r="D28" s="90"/>
      <c r="E28" s="91"/>
      <c r="F28" s="92">
        <v>1</v>
      </c>
      <c r="G28" s="87" t="s">
        <v>30</v>
      </c>
      <c r="H28" s="87">
        <v>12</v>
      </c>
      <c r="I28" s="93" t="s">
        <v>25</v>
      </c>
      <c r="J28" s="94">
        <v>4300</v>
      </c>
      <c r="K28" s="95" t="s">
        <v>26</v>
      </c>
      <c r="L28" s="70">
        <v>310</v>
      </c>
      <c r="M28" s="96">
        <f t="shared" ref="M28:M35" si="5">IF(F28="","",(IF(I28="USD",(L28*$F$7*F28),(L28*F28))))</f>
        <v>310</v>
      </c>
      <c r="N28" s="46">
        <v>0</v>
      </c>
      <c r="O28" s="45">
        <f t="shared" ref="O28:O32" si="6">IF(M28="","",(M28*(1+N28)))</f>
        <v>310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97" t="s">
        <v>33</v>
      </c>
      <c r="C29" s="89"/>
      <c r="D29" s="90"/>
      <c r="E29" s="98"/>
      <c r="F29" s="99">
        <v>1</v>
      </c>
      <c r="G29" s="93" t="s">
        <v>30</v>
      </c>
      <c r="H29" s="93">
        <v>12</v>
      </c>
      <c r="I29" s="93" t="s">
        <v>25</v>
      </c>
      <c r="J29" s="100">
        <v>1750</v>
      </c>
      <c r="K29" s="95" t="s">
        <v>26</v>
      </c>
      <c r="L29" s="70">
        <v>130</v>
      </c>
      <c r="M29" s="96">
        <f t="shared" si="5"/>
        <v>130</v>
      </c>
      <c r="N29" s="46">
        <v>0</v>
      </c>
      <c r="O29" s="45">
        <f t="shared" si="6"/>
        <v>130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1" t="s">
        <v>34</v>
      </c>
      <c r="C30" s="89"/>
      <c r="D30" s="90"/>
      <c r="E30" s="98"/>
      <c r="F30" s="102">
        <v>1</v>
      </c>
      <c r="G30" s="93" t="s">
        <v>30</v>
      </c>
      <c r="H30" s="93">
        <v>12</v>
      </c>
      <c r="I30" s="93" t="s">
        <v>25</v>
      </c>
      <c r="J30" s="100">
        <v>375</v>
      </c>
      <c r="K30" s="95" t="s">
        <v>26</v>
      </c>
      <c r="L30" s="70">
        <v>110</v>
      </c>
      <c r="M30" s="96">
        <f t="shared" si="5"/>
        <v>110</v>
      </c>
      <c r="N30" s="46">
        <v>0</v>
      </c>
      <c r="O30" s="45">
        <f t="shared" si="6"/>
        <v>110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3" t="s">
        <v>35</v>
      </c>
      <c r="C31" s="89"/>
      <c r="D31" s="90"/>
      <c r="E31" s="104"/>
      <c r="F31" s="102">
        <v>1</v>
      </c>
      <c r="G31" s="105" t="s">
        <v>30</v>
      </c>
      <c r="H31" s="105">
        <v>1</v>
      </c>
      <c r="I31" s="93" t="s">
        <v>25</v>
      </c>
      <c r="J31" s="100">
        <v>220</v>
      </c>
      <c r="K31" s="95" t="s">
        <v>26</v>
      </c>
      <c r="L31" s="70">
        <v>231</v>
      </c>
      <c r="M31" s="96">
        <f t="shared" si="5"/>
        <v>231</v>
      </c>
      <c r="N31" s="46">
        <v>0</v>
      </c>
      <c r="O31" s="45">
        <f t="shared" si="6"/>
        <v>231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1" t="s">
        <v>36</v>
      </c>
      <c r="C32" s="89"/>
      <c r="D32" s="90"/>
      <c r="E32" s="98"/>
      <c r="F32" s="102">
        <v>1</v>
      </c>
      <c r="G32" s="93" t="s">
        <v>30</v>
      </c>
      <c r="H32" s="93">
        <v>1</v>
      </c>
      <c r="I32" s="93" t="s">
        <v>25</v>
      </c>
      <c r="J32" s="100">
        <v>250</v>
      </c>
      <c r="K32" s="95" t="s">
        <v>26</v>
      </c>
      <c r="L32" s="70">
        <f t="shared" ref="L32" si="7">IF(H32="","",(IF(K32="Local",(J32/H32),(J32/H32*1.3))))</f>
        <v>250</v>
      </c>
      <c r="M32" s="96">
        <f t="shared" si="5"/>
        <v>250</v>
      </c>
      <c r="N32" s="46">
        <v>0</v>
      </c>
      <c r="O32" s="45">
        <f t="shared" si="6"/>
        <v>250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6" t="s">
        <v>37</v>
      </c>
      <c r="C33" s="89"/>
      <c r="D33" s="90"/>
      <c r="E33" s="98"/>
      <c r="F33" s="102">
        <v>1</v>
      </c>
      <c r="G33" s="87" t="s">
        <v>30</v>
      </c>
      <c r="H33" s="93">
        <v>1</v>
      </c>
      <c r="I33" s="93" t="s">
        <v>25</v>
      </c>
      <c r="J33" s="100">
        <v>25</v>
      </c>
      <c r="K33" s="95" t="s">
        <v>26</v>
      </c>
      <c r="L33" s="70">
        <v>17</v>
      </c>
      <c r="M33" s="96">
        <f t="shared" si="5"/>
        <v>17</v>
      </c>
      <c r="N33" s="46">
        <v>0</v>
      </c>
      <c r="O33" s="45">
        <f>IF(M33="","",(M33*(1+N33)))</f>
        <v>17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7" t="s">
        <v>38</v>
      </c>
      <c r="C34" s="89"/>
      <c r="D34" s="90"/>
      <c r="E34" s="108"/>
      <c r="F34" s="92">
        <v>1</v>
      </c>
      <c r="G34" s="87" t="s">
        <v>30</v>
      </c>
      <c r="H34" s="109">
        <v>1</v>
      </c>
      <c r="I34" s="93" t="s">
        <v>25</v>
      </c>
      <c r="J34" s="100">
        <v>650</v>
      </c>
      <c r="K34" s="95" t="s">
        <v>26</v>
      </c>
      <c r="L34" s="70">
        <v>450</v>
      </c>
      <c r="M34" s="96">
        <f t="shared" si="5"/>
        <v>450</v>
      </c>
      <c r="N34" s="46">
        <v>0</v>
      </c>
      <c r="O34" s="45">
        <f>IF(M34="","",(M34*(1+N34)))</f>
        <v>450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7" t="s">
        <v>39</v>
      </c>
      <c r="C35" s="89"/>
      <c r="D35" s="90"/>
      <c r="E35" s="108"/>
      <c r="F35" s="92">
        <v>1</v>
      </c>
      <c r="G35" s="87" t="s">
        <v>30</v>
      </c>
      <c r="H35" s="109">
        <v>1</v>
      </c>
      <c r="I35" s="93" t="s">
        <v>25</v>
      </c>
      <c r="J35" s="100">
        <v>750</v>
      </c>
      <c r="K35" s="95" t="s">
        <v>26</v>
      </c>
      <c r="L35" s="70">
        <v>300</v>
      </c>
      <c r="M35" s="96">
        <f t="shared" si="5"/>
        <v>300</v>
      </c>
      <c r="N35" s="46">
        <v>0</v>
      </c>
      <c r="O35" s="45">
        <f>IF(M35="","",(M35*(1+N35)))</f>
        <v>300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63"/>
      <c r="B36" s="110"/>
      <c r="C36" s="26"/>
      <c r="D36" s="27"/>
      <c r="E36" s="111"/>
      <c r="F36" s="74"/>
      <c r="G36" s="63"/>
      <c r="H36" s="112"/>
      <c r="I36" s="39"/>
      <c r="J36" s="43"/>
      <c r="K36" s="66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63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28</v>
      </c>
      <c r="O38" s="58">
        <f>SUM(O28:O36)</f>
        <v>1798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6" t="s">
        <v>40</v>
      </c>
      <c r="C39" s="26"/>
      <c r="D39" s="27"/>
      <c r="E39" s="38"/>
      <c r="F39" s="39">
        <v>1</v>
      </c>
      <c r="G39" s="63" t="s">
        <v>30</v>
      </c>
      <c r="H39" s="39">
        <v>1</v>
      </c>
      <c r="I39" s="39" t="s">
        <v>25</v>
      </c>
      <c r="J39" s="117">
        <v>0</v>
      </c>
      <c r="K39" s="66" t="s">
        <v>26</v>
      </c>
      <c r="L39" s="44">
        <f t="shared" ref="L39:L40" si="8">IF(H39="","",(IF(K39="Local",(J39/H39))))</f>
        <v>0</v>
      </c>
      <c r="M39" s="45">
        <f t="shared" ref="M39:M41" si="9">IF(F39="","",(IF(I39="USD",(L39*$F$7*F39),(L39*F39))))</f>
        <v>0</v>
      </c>
      <c r="N39" s="46">
        <v>0</v>
      </c>
      <c r="O39" s="45">
        <f t="shared" ref="O39:O41" si="10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6" t="s">
        <v>41</v>
      </c>
      <c r="C40" s="26"/>
      <c r="D40" s="27"/>
      <c r="E40" s="38"/>
      <c r="F40" s="39">
        <v>1</v>
      </c>
      <c r="G40" s="63" t="s">
        <v>30</v>
      </c>
      <c r="H40" s="39">
        <v>1</v>
      </c>
      <c r="I40" s="39" t="s">
        <v>25</v>
      </c>
      <c r="J40" s="117">
        <v>0</v>
      </c>
      <c r="K40" s="66" t="s">
        <v>26</v>
      </c>
      <c r="L40" s="44">
        <f t="shared" si="8"/>
        <v>0</v>
      </c>
      <c r="M40" s="45">
        <f t="shared" si="9"/>
        <v>0</v>
      </c>
      <c r="N40" s="46">
        <v>0</v>
      </c>
      <c r="O40" s="45">
        <f t="shared" si="10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8" t="s">
        <v>42</v>
      </c>
      <c r="C41" s="119">
        <f>F3</f>
        <v>0</v>
      </c>
      <c r="D41" s="27"/>
      <c r="E41" s="38"/>
      <c r="F41" s="39">
        <v>1</v>
      </c>
      <c r="G41" s="63" t="s">
        <v>30</v>
      </c>
      <c r="H41" s="39">
        <v>1</v>
      </c>
      <c r="I41" s="39" t="s">
        <v>25</v>
      </c>
      <c r="J41" s="117">
        <v>0</v>
      </c>
      <c r="K41" s="66" t="s">
        <v>26</v>
      </c>
      <c r="L41" s="44">
        <v>0</v>
      </c>
      <c r="M41" s="45">
        <f t="shared" si="9"/>
        <v>0</v>
      </c>
      <c r="N41" s="46">
        <v>0</v>
      </c>
      <c r="O41" s="45">
        <f t="shared" si="10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28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43</v>
      </c>
      <c r="C43" s="26"/>
      <c r="D43" s="27"/>
      <c r="E43" s="38"/>
      <c r="F43" s="39">
        <v>1</v>
      </c>
      <c r="G43" s="63" t="s">
        <v>30</v>
      </c>
      <c r="H43" s="39">
        <v>1</v>
      </c>
      <c r="I43" s="39" t="s">
        <v>25</v>
      </c>
      <c r="J43" s="117">
        <v>27000</v>
      </c>
      <c r="K43" s="66" t="s">
        <v>26</v>
      </c>
      <c r="L43" s="70">
        <f t="shared" ref="L43:L44" si="11">IF(H43="","",(IF(K43="Local",(J43/H43),(J43/H43*1.3))))</f>
        <v>27000</v>
      </c>
      <c r="M43" s="45">
        <f t="shared" ref="M43:M44" si="12">IF(F43="","",(IF(I43="USD",(L43*$F$7*F43),(L43*F43))))</f>
        <v>27000</v>
      </c>
      <c r="N43" s="46">
        <v>0</v>
      </c>
      <c r="O43" s="121">
        <f t="shared" ref="O43:O44" si="13">IF(M43="","",(M43*(1+N43)))</f>
        <v>27000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63" t="s">
        <v>30</v>
      </c>
      <c r="H44" s="39">
        <v>1</v>
      </c>
      <c r="I44" s="39" t="s">
        <v>25</v>
      </c>
      <c r="J44" s="117">
        <v>2000</v>
      </c>
      <c r="K44" s="66" t="s">
        <v>26</v>
      </c>
      <c r="L44" s="70">
        <f t="shared" si="11"/>
        <v>2000</v>
      </c>
      <c r="M44" s="45">
        <f t="shared" si="12"/>
        <v>2000</v>
      </c>
      <c r="N44" s="46">
        <v>0</v>
      </c>
      <c r="O44" s="121">
        <f t="shared" si="13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2"/>
      <c r="C45" s="122"/>
      <c r="D45" s="122"/>
      <c r="E45" s="5"/>
      <c r="F45" s="4"/>
      <c r="G45" s="4"/>
      <c r="H45" s="4"/>
      <c r="I45" s="4"/>
      <c r="J45" s="123"/>
      <c r="K45" s="4"/>
      <c r="L45" s="55"/>
      <c r="M45" s="56"/>
      <c r="N45" s="57" t="s">
        <v>28</v>
      </c>
      <c r="O45" s="120">
        <f>SUM(O43:O44)</f>
        <v>29000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4">
        <f>+O18+O25+O38+O42+O45</f>
        <v>129355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5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6">
        <v>0.05</v>
      </c>
      <c r="O47" s="126">
        <f>+O46*N47</f>
        <v>6467.75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47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48</v>
      </c>
      <c r="N48" s="10"/>
      <c r="O48" s="127">
        <f>SUM(O46:O47)</f>
        <v>135822.75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8">
        <v>135500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5RJKIB26H075 ECRU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2026-05-19T06:53:04Z</dcterms:created>
  <dcterms:modified xsi:type="dcterms:W3CDTF">2026-05-19T06:57:12Z</dcterms:modified>
</cp:coreProperties>
</file>