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XE\"/>
    </mc:Choice>
  </mc:AlternateContent>
  <xr:revisionPtr revIDLastSave="0" documentId="13_ncr:1_{9CC1490A-91DC-4D0C-BA8F-17C50C048ADE}" xr6:coauthVersionLast="47" xr6:coauthVersionMax="47" xr10:uidLastSave="{00000000-0000-0000-0000-000000000000}"/>
  <bookViews>
    <workbookView xWindow="-108" yWindow="-108" windowWidth="23256" windowHeight="12456" xr2:uid="{8E3ADFC2-7E6E-49C9-97E5-07635B58F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M43" i="1"/>
  <c r="M41" i="1"/>
  <c r="C41" i="1"/>
  <c r="L40" i="1"/>
  <c r="L39" i="1"/>
  <c r="M36" i="1"/>
  <c r="M35" i="1"/>
  <c r="L35" i="1"/>
  <c r="L34" i="1"/>
  <c r="L33" i="1"/>
  <c r="L32" i="1"/>
  <c r="L31" i="1"/>
  <c r="L30" i="1"/>
  <c r="M29" i="1"/>
  <c r="L29" i="1"/>
  <c r="L28" i="1"/>
  <c r="L27" i="1"/>
  <c r="M26" i="1"/>
  <c r="L26" i="1"/>
  <c r="M25" i="1"/>
  <c r="M24" i="1"/>
  <c r="M23" i="1"/>
  <c r="M22" i="1"/>
  <c r="L21" i="1"/>
  <c r="L20" i="1"/>
  <c r="L19" i="1"/>
  <c r="M17" i="1"/>
  <c r="M15" i="1"/>
  <c r="L15" i="1"/>
  <c r="M14" i="1"/>
  <c r="L14" i="1"/>
  <c r="M13" i="1"/>
  <c r="L13" i="1"/>
  <c r="O26" i="1" l="1"/>
  <c r="M28" i="1"/>
  <c r="O28" i="1" s="1"/>
  <c r="O24" i="1"/>
  <c r="O22" i="1"/>
  <c r="M19" i="1"/>
  <c r="O19" i="1" s="1"/>
  <c r="O14" i="1"/>
  <c r="M32" i="1"/>
  <c r="O32" i="1" s="1"/>
  <c r="M44" i="1"/>
  <c r="O44" i="1" s="1"/>
  <c r="M39" i="1"/>
  <c r="O39" i="1" s="1"/>
  <c r="O36" i="1"/>
  <c r="M34" i="1"/>
  <c r="O34" i="1" s="1"/>
  <c r="M33" i="1"/>
  <c r="O33" i="1" s="1"/>
  <c r="M30" i="1"/>
  <c r="O30" i="1" s="1"/>
  <c r="O29" i="1"/>
  <c r="M20" i="1"/>
  <c r="O20" i="1" s="1"/>
  <c r="O15" i="1"/>
  <c r="O13" i="1"/>
  <c r="O18" i="1" s="1"/>
  <c r="M40" i="1"/>
  <c r="O40" i="1" s="1"/>
  <c r="O23" i="1"/>
  <c r="O43" i="1"/>
  <c r="O45" i="1" s="1"/>
  <c r="O41" i="1"/>
  <c r="O35" i="1"/>
  <c r="M31" i="1"/>
  <c r="O31" i="1" s="1"/>
  <c r="M21" i="1"/>
  <c r="O21" i="1" s="1"/>
  <c r="O17" i="1"/>
  <c r="O38" i="1" l="1"/>
  <c r="O25" i="1"/>
  <c r="O42" i="1"/>
  <c r="O46" i="1" l="1"/>
  <c r="O47" i="1" l="1"/>
  <c r="O48" i="1"/>
</calcChain>
</file>

<file path=xl/sharedStrings.xml><?xml version="1.0" encoding="utf-8"?>
<sst xmlns="http://schemas.openxmlformats.org/spreadsheetml/2006/main" count="126" uniqueCount="63">
  <si>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</si>
  <si>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</si>
  <si>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</si>
  <si>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</si>
  <si>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</si>
  <si>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</si>
  <si>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</si>
  <si>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</si>
  <si>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</si>
  <si>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EXECUTIVE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</si>
  <si>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</si>
  <si>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</si>
  <si>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</si>
  <si>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</si>
  <si>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</si>
  <si>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</si>
  <si>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</si>
  <si>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</si>
  <si>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</si>
  <si>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</si>
  <si>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</si>
  <si>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</si>
  <si>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</si>
  <si>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</si>
  <si>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</si>
  <si>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</si>
  <si>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</si>
  <si>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OFFWHITE</t>
  </si>
  <si>
    <t>Yards</t>
  </si>
  <si>
    <t>TOTAL =</t>
  </si>
  <si>
    <t>Benang</t>
  </si>
  <si>
    <t>Pcs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</si>
  <si>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</si>
  <si>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</si>
  <si>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</si>
  <si>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</si>
  <si>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</si>
  <si>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</si>
  <si>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</si>
  <si>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</si>
  <si>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</si>
  <si>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</si>
  <si>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</si>
  <si>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</si>
  <si>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</si>
  <si>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</si>
  <si>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</si>
  <si>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</si>
  <si>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</si>
  <si>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 xml:space="preserve">5ODDCB26I025 </t>
  </si>
  <si>
    <t>BLACK</t>
  </si>
  <si>
    <t>MIDI DRESS</t>
  </si>
  <si>
    <t>:97.5% COTTON 2.5% SPX RIB 2X1 (top)</t>
  </si>
  <si>
    <t>MILLS :  singa global tex / gistex</t>
  </si>
  <si>
    <t>97.5% COTTON 2.5% SPX RIB 2X1</t>
  </si>
  <si>
    <t>BLACK BEAUTY</t>
  </si>
  <si>
    <t>KGS</t>
  </si>
  <si>
    <t>VIOR STRIPE - RDE 2526029</t>
  </si>
  <si>
    <t>GREY PINSTRIPE</t>
  </si>
  <si>
    <t>MTR</t>
  </si>
  <si>
    <t xml:space="preserve">ASAHI </t>
  </si>
  <si>
    <t>YKK #3 INVISIBLE IPPER COIL CLOSED-END 30 CM</t>
  </si>
  <si>
    <t>DTM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</si>
</sst>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000000"/>
      <name val="Calibri"/>
      <family val="2"/>
      <scheme val="minor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8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4" fillId="2" borderId="12" xfId="0" applyNumberFormat="1" applyFont="1" applyFill="1" applyBorder="1" applyAlignment="1">
      <alignment horizontal="center"/>
    </xf>
    <xf numFmtId="43" fontId="11" fillId="2" borderId="6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165" fontId="9" fillId="2" borderId="12" xfId="0" applyNumberFormat="1" applyFont="1" applyFill="1" applyBorder="1" applyAlignment="1">
      <alignment horizontal="center"/>
    </xf>
    <xf numFmtId="0" fontId="12" fillId="0" borderId="0" xfId="0" applyFont="1"/>
    <xf numFmtId="4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166" fontId="9" fillId="2" borderId="12" xfId="0" applyNumberFormat="1" applyFont="1" applyFill="1" applyBorder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6" fillId="0" borderId="6" xfId="2" applyFont="1" applyBorder="1"/>
    <xf numFmtId="0" fontId="16" fillId="0" borderId="7" xfId="2" applyFont="1" applyBorder="1"/>
    <xf numFmtId="0" fontId="9" fillId="2" borderId="12" xfId="2" applyFont="1" applyFill="1" applyBorder="1"/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0" fontId="4" fillId="2" borderId="5" xfId="2" applyFont="1" applyFill="1" applyBorder="1" applyAlignment="1">
      <alignment horizontal="left"/>
    </xf>
    <xf numFmtId="165" fontId="4" fillId="2" borderId="12" xfId="2" applyNumberFormat="1" applyFont="1" applyFill="1" applyBorder="1" applyAlignment="1">
      <alignment horizontal="center"/>
    </xf>
    <xf numFmtId="0" fontId="11" fillId="0" borderId="5" xfId="2" applyFont="1" applyBorder="1"/>
    <xf numFmtId="0" fontId="14" fillId="2" borderId="12" xfId="2" applyFont="1" applyFill="1" applyBorder="1"/>
    <xf numFmtId="0" fontId="14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8" fillId="2" borderId="12" xfId="2" applyFont="1" applyFill="1" applyBorder="1"/>
    <xf numFmtId="0" fontId="18" fillId="2" borderId="12" xfId="2" applyFont="1" applyFill="1" applyBorder="1" applyAlignment="1">
      <alignment horizontal="center"/>
    </xf>
    <xf numFmtId="0" fontId="17" fillId="2" borderId="5" xfId="0" applyFont="1" applyFill="1" applyBorder="1" applyAlignment="1">
      <alignment horizontal="left"/>
    </xf>
    <xf numFmtId="0" fontId="18" fillId="2" borderId="12" xfId="0" applyFont="1" applyFill="1" applyBorder="1"/>
    <xf numFmtId="0" fontId="18" fillId="2" borderId="12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left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0" fontId="19" fillId="2" borderId="5" xfId="0" applyFont="1" applyFill="1" applyBorder="1" applyAlignment="1">
      <alignment horizontal="center"/>
    </xf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9" fillId="2" borderId="5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20" fillId="5" borderId="0" xfId="0" applyFont="1" applyFill="1"/>
  </cellXfs>
  <cellStyles count="3">
    <cellStyle name="Comma" xfId="1" builtinId="3"/>
    <cellStyle name="Normal" xfId="0" builtinId="0"/>
    <cellStyle name="Normal 2" xfId="2" xr:uid="{9831E5FC-359E-4722-A770-39679267F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666750</xdr:colOff>
      <xdr:row>0</xdr:row>
      <xdr:rowOff>0</xdr:rowOff>
    </xdr:from>
    <xdr:ext cx="800100" cy="1800225"/>
    <xdr:pic>
      <xdr:nvPicPr>
        <xdr:cNvPr id="3" name="Shape 4">
          <a:extLst>
            <a:ext uri="{FF2B5EF4-FFF2-40B4-BE49-F238E27FC236}">
              <a16:creationId xmlns:a16="http://schemas.microsoft.com/office/drawing/2014/main" id="{74C2C1A0-B0CD-4ED7-89F6-368DF13628B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17355" t="10079" r="16907" b="12206"/>
        <a:stretch>
          <a:fillRect/>
        </a:stretch>
      </xdr:blipFill>
      <xdr:spPr>
        <a:xfrm>
          <a:off x="11601450" y="0"/>
          <a:ext cx="800100" cy="1800225"/>
        </a:xfrm>
        <a:prstGeom prst="rect">
          <a:avLst/>
        </a:prstGeom>
        <a:noFill/>
        <a:ln>
          <a:noFill/>
        </a:ln>
      </xdr:spPr>
    </xdr:pic>
    <xdr:clientData fLocksWithSheet="0"/>
  </xdr:oneCellAnchor>
  <xdr:twoCellAnchor editAs="oneCell">
    <xdr:from>
      <xdr:col>0</xdr:col>
      <xdr:colOff>0</xdr:colOff>
      <xdr:row>53</xdr:row>
      <xdr:rowOff>161924</xdr:rowOff>
    </xdr:from>
    <xdr:to>
      <xdr:col>14</xdr:col>
      <xdr:colOff>788289</xdr:colOff>
      <xdr:row>95</xdr:row>
      <xdr:rowOff>2523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9B14D3-B9C8-4C26-87B8-F4A2B6909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960" t="16020"/>
        <a:stretch>
          <a:fillRect/>
        </a:stretch>
      </xdr:blipFill>
      <xdr:spPr>
        <a:xfrm>
          <a:off x="0" y="10365104"/>
          <a:ext cx="14801469" cy="8481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A84D-5C44-41EC-9B11-4D70420F9F6C}">
  <dimension ref="A1:Z1001"/>
  <sheetViews>
    <sheetView tabSelected="1" workbookViewId="0">
      <selection activeCell="C3" sqref="C3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49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50</v>
      </c>
      <c r="D4" s="8"/>
      <c r="E4" s="9" t="s">
        <v>4</v>
      </c>
      <c r="F4" s="12" t="s">
        <v>51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1200</v>
      </c>
      <c r="D5" s="8" t="s">
        <v>6</v>
      </c>
      <c r="E5" s="15" t="s">
        <v>7</v>
      </c>
      <c r="F5" s="15" t="s">
        <v>52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53</v>
      </c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54</v>
      </c>
      <c r="C13" s="26"/>
      <c r="D13" s="27"/>
      <c r="E13" s="38" t="s">
        <v>55</v>
      </c>
      <c r="F13" s="41">
        <v>0.2</v>
      </c>
      <c r="G13" s="39" t="s">
        <v>56</v>
      </c>
      <c r="H13" s="39">
        <v>1</v>
      </c>
      <c r="I13" s="39" t="s">
        <v>25</v>
      </c>
      <c r="J13" s="42">
        <v>119000</v>
      </c>
      <c r="K13" s="43" t="s">
        <v>26</v>
      </c>
      <c r="L13" s="44">
        <f t="shared" ref="L13:L15" si="0">IF(H13="","",(IF(K13="Local",(J13/H13),(J13/H13*1.3))))</f>
        <v>119000</v>
      </c>
      <c r="M13" s="45">
        <f>+F13*J13</f>
        <v>23800</v>
      </c>
      <c r="N13" s="46">
        <v>0</v>
      </c>
      <c r="O13" s="45">
        <f t="shared" ref="O13:O15" si="1">IF(M13="","",(M13*(1+N13)))</f>
        <v>23800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57</v>
      </c>
      <c r="C14" s="26"/>
      <c r="D14" s="27"/>
      <c r="E14" s="47" t="s">
        <v>58</v>
      </c>
      <c r="F14" s="48">
        <v>1.33</v>
      </c>
      <c r="G14" s="49" t="s">
        <v>59</v>
      </c>
      <c r="H14" s="49">
        <v>1</v>
      </c>
      <c r="I14" s="49" t="s">
        <v>25</v>
      </c>
      <c r="J14" s="42">
        <v>34000</v>
      </c>
      <c r="K14" s="43" t="s">
        <v>26</v>
      </c>
      <c r="L14" s="44">
        <f t="shared" si="0"/>
        <v>34000</v>
      </c>
      <c r="M14" s="45">
        <f>+F14*J14</f>
        <v>45220</v>
      </c>
      <c r="N14" s="46">
        <v>0</v>
      </c>
      <c r="O14" s="45">
        <f t="shared" si="1"/>
        <v>45220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 t="s">
        <v>60</v>
      </c>
      <c r="C15" s="26"/>
      <c r="D15" s="27"/>
      <c r="E15" s="38"/>
      <c r="F15" s="41">
        <v>0.27</v>
      </c>
      <c r="G15" s="49" t="s">
        <v>28</v>
      </c>
      <c r="H15" s="49">
        <v>1</v>
      </c>
      <c r="I15" s="49" t="s">
        <v>25</v>
      </c>
      <c r="J15" s="42">
        <v>8500</v>
      </c>
      <c r="K15" s="43" t="s">
        <v>26</v>
      </c>
      <c r="L15" s="44">
        <f t="shared" si="0"/>
        <v>8500</v>
      </c>
      <c r="M15" s="45">
        <f>+F15*J15</f>
        <v>2295</v>
      </c>
      <c r="N15" s="46">
        <v>0</v>
      </c>
      <c r="O15" s="45">
        <f t="shared" si="1"/>
        <v>2295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4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0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1"/>
      <c r="K18" s="51"/>
      <c r="L18" s="52"/>
      <c r="M18" s="53"/>
      <c r="N18" s="54" t="s">
        <v>29</v>
      </c>
      <c r="O18" s="55">
        <f>SUM(O13:O16)</f>
        <v>71315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6">
        <v>1</v>
      </c>
      <c r="B19" s="57" t="s">
        <v>30</v>
      </c>
      <c r="C19" s="23"/>
      <c r="D19" s="24"/>
      <c r="E19" s="58"/>
      <c r="F19" s="59">
        <v>1</v>
      </c>
      <c r="G19" s="60" t="s">
        <v>31</v>
      </c>
      <c r="H19" s="61">
        <v>1</v>
      </c>
      <c r="I19" s="39" t="s">
        <v>25</v>
      </c>
      <c r="J19" s="62">
        <v>1000</v>
      </c>
      <c r="K19" s="63" t="s">
        <v>26</v>
      </c>
      <c r="L19" s="44">
        <f t="shared" ref="L19:L35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5">
      <c r="A20" s="56">
        <v>2</v>
      </c>
      <c r="B20" s="124" t="s">
        <v>61</v>
      </c>
      <c r="C20" s="125"/>
      <c r="D20" s="126"/>
      <c r="E20" s="47" t="s">
        <v>62</v>
      </c>
      <c r="F20" s="63">
        <v>1</v>
      </c>
      <c r="G20" s="60" t="s">
        <v>31</v>
      </c>
      <c r="H20" s="60">
        <v>1</v>
      </c>
      <c r="I20" s="39" t="s">
        <v>25</v>
      </c>
      <c r="J20" s="65">
        <v>3500</v>
      </c>
      <c r="K20" s="63" t="s">
        <v>26</v>
      </c>
      <c r="L20" s="66">
        <f t="shared" si="2"/>
        <v>3500</v>
      </c>
      <c r="M20" s="67">
        <f t="shared" si="3"/>
        <v>3500</v>
      </c>
      <c r="N20" s="46">
        <v>0.03</v>
      </c>
      <c r="O20" s="45">
        <f t="shared" si="4"/>
        <v>3605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6">
        <v>3</v>
      </c>
      <c r="B21" s="68" t="s">
        <v>32</v>
      </c>
      <c r="C21" s="26"/>
      <c r="D21" s="27"/>
      <c r="E21" s="69" t="s">
        <v>27</v>
      </c>
      <c r="F21" s="70">
        <v>6.5000000000000002E-2</v>
      </c>
      <c r="G21" s="60" t="s">
        <v>24</v>
      </c>
      <c r="H21" s="60">
        <v>1</v>
      </c>
      <c r="I21" s="39" t="s">
        <v>25</v>
      </c>
      <c r="J21" s="60">
        <v>15000</v>
      </c>
      <c r="K21" s="63" t="s">
        <v>26</v>
      </c>
      <c r="L21" s="66">
        <f t="shared" si="2"/>
        <v>15000</v>
      </c>
      <c r="M21" s="67">
        <f t="shared" si="3"/>
        <v>975</v>
      </c>
      <c r="N21" s="46">
        <v>0.03</v>
      </c>
      <c r="O21" s="45">
        <f t="shared" si="4"/>
        <v>1004.25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71">
        <v>4</v>
      </c>
      <c r="B22" s="124"/>
      <c r="C22" s="125"/>
      <c r="D22" s="126"/>
      <c r="E22" s="69"/>
      <c r="F22" s="70"/>
      <c r="G22" s="60" t="s">
        <v>31</v>
      </c>
      <c r="H22" s="60">
        <v>1</v>
      </c>
      <c r="I22" s="39" t="s">
        <v>25</v>
      </c>
      <c r="J22" s="60"/>
      <c r="K22" s="63" t="s">
        <v>26</v>
      </c>
      <c r="L22" s="66"/>
      <c r="M22" s="45" t="str">
        <f t="shared" si="3"/>
        <v/>
      </c>
      <c r="N22" s="46">
        <v>0.03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71">
        <v>5</v>
      </c>
      <c r="B23" s="72"/>
      <c r="C23" s="26"/>
      <c r="D23" s="27"/>
      <c r="E23" s="69"/>
      <c r="F23" s="63"/>
      <c r="G23" s="60" t="s">
        <v>31</v>
      </c>
      <c r="H23" s="60">
        <v>0</v>
      </c>
      <c r="I23" s="39" t="s">
        <v>25</v>
      </c>
      <c r="J23" s="65">
        <v>0</v>
      </c>
      <c r="K23" s="63" t="s">
        <v>26</v>
      </c>
      <c r="L23" s="44"/>
      <c r="M23" s="67" t="str">
        <f t="shared" si="3"/>
        <v/>
      </c>
      <c r="N23" s="46">
        <v>0</v>
      </c>
      <c r="O23" s="67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71">
        <v>6</v>
      </c>
      <c r="B24" s="73"/>
      <c r="C24" s="26"/>
      <c r="D24" s="27"/>
      <c r="E24" s="74"/>
      <c r="F24" s="63"/>
      <c r="G24" s="60" t="s">
        <v>31</v>
      </c>
      <c r="H24" s="75">
        <v>0</v>
      </c>
      <c r="I24" s="39" t="s">
        <v>25</v>
      </c>
      <c r="J24" s="76">
        <v>0</v>
      </c>
      <c r="K24" s="63" t="s">
        <v>26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4" t="s">
        <v>29</v>
      </c>
      <c r="O25" s="55">
        <f>SUM(O19:O24)</f>
        <v>5639.25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0"/>
      <c r="C26" s="26"/>
      <c r="D26" s="27"/>
      <c r="E26" s="38"/>
      <c r="F26" s="4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1"/>
      <c r="G27" s="4"/>
      <c r="H27" s="4"/>
      <c r="I27" s="4"/>
      <c r="J27" s="51"/>
      <c r="K27" s="51"/>
      <c r="L27" s="44" t="str">
        <f t="shared" si="2"/>
        <v/>
      </c>
      <c r="M27" s="53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33</v>
      </c>
      <c r="C28" s="85"/>
      <c r="D28" s="86"/>
      <c r="E28" s="87"/>
      <c r="F28" s="88">
        <v>1</v>
      </c>
      <c r="G28" s="83" t="s">
        <v>31</v>
      </c>
      <c r="H28" s="83">
        <v>12</v>
      </c>
      <c r="I28" s="89" t="s">
        <v>25</v>
      </c>
      <c r="J28" s="90">
        <v>4300</v>
      </c>
      <c r="K28" s="91" t="s">
        <v>26</v>
      </c>
      <c r="L28" s="66">
        <f t="shared" si="2"/>
        <v>358.33333333333331</v>
      </c>
      <c r="M28" s="92">
        <f t="shared" ref="M28:M35" si="5">IF(F28="","",(IF(I28="USD",(L28*$F$7*F28),(L28*F28))))</f>
        <v>358.33333333333331</v>
      </c>
      <c r="N28" s="46">
        <v>0.03</v>
      </c>
      <c r="O28" s="45">
        <f t="shared" ref="O28:O32" si="6">IF(M28="","",(M28*(1+N28)))</f>
        <v>369.08333333333331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3" t="s">
        <v>34</v>
      </c>
      <c r="C29" s="85"/>
      <c r="D29" s="86"/>
      <c r="E29" s="94"/>
      <c r="F29" s="95">
        <v>1</v>
      </c>
      <c r="G29" s="89" t="s">
        <v>31</v>
      </c>
      <c r="H29" s="89">
        <v>12</v>
      </c>
      <c r="I29" s="89" t="s">
        <v>25</v>
      </c>
      <c r="J29" s="96">
        <v>1750</v>
      </c>
      <c r="K29" s="91" t="s">
        <v>26</v>
      </c>
      <c r="L29" s="66">
        <f t="shared" si="2"/>
        <v>145.83333333333334</v>
      </c>
      <c r="M29" s="92">
        <f t="shared" si="5"/>
        <v>145.83333333333334</v>
      </c>
      <c r="N29" s="46">
        <v>0.03</v>
      </c>
      <c r="O29" s="45">
        <f t="shared" si="6"/>
        <v>150.20833333333334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7" t="s">
        <v>35</v>
      </c>
      <c r="C30" s="85"/>
      <c r="D30" s="86"/>
      <c r="E30" s="94"/>
      <c r="F30" s="98">
        <v>1</v>
      </c>
      <c r="G30" s="89" t="s">
        <v>31</v>
      </c>
      <c r="H30" s="89">
        <v>12</v>
      </c>
      <c r="I30" s="89" t="s">
        <v>25</v>
      </c>
      <c r="J30" s="96">
        <v>375</v>
      </c>
      <c r="K30" s="91" t="s">
        <v>26</v>
      </c>
      <c r="L30" s="66">
        <f t="shared" si="2"/>
        <v>31.25</v>
      </c>
      <c r="M30" s="92">
        <f t="shared" si="5"/>
        <v>31.25</v>
      </c>
      <c r="N30" s="46">
        <v>0.03</v>
      </c>
      <c r="O30" s="45">
        <f t="shared" si="6"/>
        <v>32.1875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99" t="s">
        <v>36</v>
      </c>
      <c r="C31" s="85"/>
      <c r="D31" s="86"/>
      <c r="E31" s="100"/>
      <c r="F31" s="98">
        <v>1</v>
      </c>
      <c r="G31" s="101" t="s">
        <v>31</v>
      </c>
      <c r="H31" s="101">
        <v>1</v>
      </c>
      <c r="I31" s="89" t="s">
        <v>25</v>
      </c>
      <c r="J31" s="96">
        <v>220</v>
      </c>
      <c r="K31" s="91" t="s">
        <v>26</v>
      </c>
      <c r="L31" s="66">
        <f t="shared" si="2"/>
        <v>220</v>
      </c>
      <c r="M31" s="92">
        <f t="shared" si="5"/>
        <v>220</v>
      </c>
      <c r="N31" s="46">
        <v>0.03</v>
      </c>
      <c r="O31" s="45">
        <f t="shared" si="6"/>
        <v>226.6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7" t="s">
        <v>37</v>
      </c>
      <c r="C32" s="85"/>
      <c r="D32" s="86"/>
      <c r="E32" s="94"/>
      <c r="F32" s="98">
        <v>1</v>
      </c>
      <c r="G32" s="89" t="s">
        <v>31</v>
      </c>
      <c r="H32" s="89">
        <v>1</v>
      </c>
      <c r="I32" s="89" t="s">
        <v>25</v>
      </c>
      <c r="J32" s="96">
        <v>250</v>
      </c>
      <c r="K32" s="91" t="s">
        <v>26</v>
      </c>
      <c r="L32" s="66">
        <f t="shared" si="2"/>
        <v>250</v>
      </c>
      <c r="M32" s="92">
        <f t="shared" si="5"/>
        <v>250</v>
      </c>
      <c r="N32" s="46">
        <v>0.03</v>
      </c>
      <c r="O32" s="45">
        <f t="shared" si="6"/>
        <v>257.5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2" t="s">
        <v>38</v>
      </c>
      <c r="C33" s="85"/>
      <c r="D33" s="86"/>
      <c r="E33" s="94"/>
      <c r="F33" s="98">
        <v>1</v>
      </c>
      <c r="G33" s="83" t="s">
        <v>31</v>
      </c>
      <c r="H33" s="89">
        <v>1</v>
      </c>
      <c r="I33" s="89" t="s">
        <v>25</v>
      </c>
      <c r="J33" s="96">
        <v>25</v>
      </c>
      <c r="K33" s="91" t="s">
        <v>26</v>
      </c>
      <c r="L33" s="66">
        <f t="shared" si="2"/>
        <v>25</v>
      </c>
      <c r="M33" s="92">
        <f t="shared" si="5"/>
        <v>25</v>
      </c>
      <c r="N33" s="46">
        <v>0.03</v>
      </c>
      <c r="O33" s="45">
        <f>IF(M33="","",(M33*(1+N33)))</f>
        <v>25.75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3" t="s">
        <v>39</v>
      </c>
      <c r="C34" s="85"/>
      <c r="D34" s="86"/>
      <c r="E34" s="104"/>
      <c r="F34" s="88">
        <v>1</v>
      </c>
      <c r="G34" s="83" t="s">
        <v>31</v>
      </c>
      <c r="H34" s="105">
        <v>1</v>
      </c>
      <c r="I34" s="89" t="s">
        <v>25</v>
      </c>
      <c r="J34" s="96">
        <v>650</v>
      </c>
      <c r="K34" s="91" t="s">
        <v>26</v>
      </c>
      <c r="L34" s="66">
        <f t="shared" si="2"/>
        <v>650</v>
      </c>
      <c r="M34" s="92">
        <f t="shared" si="5"/>
        <v>650</v>
      </c>
      <c r="N34" s="46">
        <v>0.03</v>
      </c>
      <c r="O34" s="45">
        <f>IF(M34="","",(M34*(1+N34)))</f>
        <v>669.5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3" t="s">
        <v>40</v>
      </c>
      <c r="C35" s="85"/>
      <c r="D35" s="86"/>
      <c r="E35" s="104"/>
      <c r="F35" s="88">
        <v>1</v>
      </c>
      <c r="G35" s="83" t="s">
        <v>31</v>
      </c>
      <c r="H35" s="105">
        <v>1</v>
      </c>
      <c r="I35" s="89" t="s">
        <v>25</v>
      </c>
      <c r="J35" s="96">
        <v>750</v>
      </c>
      <c r="K35" s="91" t="s">
        <v>26</v>
      </c>
      <c r="L35" s="66">
        <f t="shared" si="2"/>
        <v>750</v>
      </c>
      <c r="M35" s="92">
        <f t="shared" si="5"/>
        <v>750</v>
      </c>
      <c r="N35" s="46">
        <v>0.03</v>
      </c>
      <c r="O35" s="45">
        <f>IF(M35="","",(M35*(1+N35)))</f>
        <v>772.5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60"/>
      <c r="B36" s="106"/>
      <c r="C36" s="26"/>
      <c r="D36" s="27"/>
      <c r="E36" s="107"/>
      <c r="F36" s="70"/>
      <c r="G36" s="60"/>
      <c r="H36" s="108"/>
      <c r="I36" s="39"/>
      <c r="J36" s="43"/>
      <c r="K36" s="63"/>
      <c r="L36" s="44"/>
      <c r="M36" s="45" t="str">
        <f>IF(F36="","",(IF(I36="USD",(L36*$F$7*F36),(L36*F36))))</f>
        <v/>
      </c>
      <c r="N36" s="46">
        <v>0</v>
      </c>
      <c r="O36" s="45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60"/>
      <c r="B37" s="109"/>
      <c r="C37" s="109"/>
      <c r="D37" s="109"/>
      <c r="E37" s="107"/>
      <c r="F37" s="110"/>
      <c r="G37" s="108"/>
      <c r="H37" s="108"/>
      <c r="I37" s="108"/>
      <c r="J37" s="111"/>
      <c r="K37" s="110"/>
      <c r="L37" s="44"/>
      <c r="M37" s="45"/>
      <c r="N37" s="46"/>
      <c r="O37" s="4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2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4" t="s">
        <v>29</v>
      </c>
      <c r="O38" s="55">
        <f>SUM(O28:O36)</f>
        <v>2503.3291666666664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2" t="s">
        <v>41</v>
      </c>
      <c r="C39" s="26"/>
      <c r="D39" s="27"/>
      <c r="E39" s="38"/>
      <c r="F39" s="39">
        <v>1</v>
      </c>
      <c r="G39" s="60" t="s">
        <v>31</v>
      </c>
      <c r="H39" s="39">
        <v>1</v>
      </c>
      <c r="I39" s="39" t="s">
        <v>25</v>
      </c>
      <c r="J39" s="113">
        <v>0</v>
      </c>
      <c r="K39" s="63" t="s">
        <v>26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2" t="s">
        <v>42</v>
      </c>
      <c r="C40" s="26"/>
      <c r="D40" s="27"/>
      <c r="E40" s="38"/>
      <c r="F40" s="39">
        <v>1</v>
      </c>
      <c r="G40" s="60" t="s">
        <v>31</v>
      </c>
      <c r="H40" s="39">
        <v>1</v>
      </c>
      <c r="I40" s="39" t="s">
        <v>25</v>
      </c>
      <c r="J40" s="113">
        <v>0</v>
      </c>
      <c r="K40" s="63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4" t="s">
        <v>43</v>
      </c>
      <c r="C41" s="115">
        <f>F3</f>
        <v>0</v>
      </c>
      <c r="D41" s="27"/>
      <c r="E41" s="38"/>
      <c r="F41" s="39">
        <v>1</v>
      </c>
      <c r="G41" s="60" t="s">
        <v>31</v>
      </c>
      <c r="H41" s="39">
        <v>1</v>
      </c>
      <c r="I41" s="39" t="s">
        <v>25</v>
      </c>
      <c r="J41" s="113">
        <v>0</v>
      </c>
      <c r="K41" s="63" t="s">
        <v>26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4" t="s">
        <v>29</v>
      </c>
      <c r="O42" s="116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44</v>
      </c>
      <c r="C43" s="26"/>
      <c r="D43" s="27"/>
      <c r="E43" s="38"/>
      <c r="F43" s="39">
        <v>1</v>
      </c>
      <c r="G43" s="60" t="s">
        <v>31</v>
      </c>
      <c r="H43" s="39">
        <v>1</v>
      </c>
      <c r="I43" s="39" t="s">
        <v>25</v>
      </c>
      <c r="J43" s="113">
        <v>28000</v>
      </c>
      <c r="K43" s="63" t="s">
        <v>26</v>
      </c>
      <c r="L43" s="66">
        <v>28000</v>
      </c>
      <c r="M43" s="45">
        <f t="shared" ref="M43:M44" si="10">IF(F43="","",(IF(I43="USD",(L43*$F$7*F43),(L43*F43))))</f>
        <v>28000</v>
      </c>
      <c r="N43" s="46">
        <v>0</v>
      </c>
      <c r="O43" s="117">
        <f t="shared" ref="O43:O44" si="11">IF(M43="","",(M43*(1+N43)))</f>
        <v>28000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45</v>
      </c>
      <c r="C44" s="26"/>
      <c r="D44" s="27"/>
      <c r="E44" s="38"/>
      <c r="F44" s="39">
        <v>1</v>
      </c>
      <c r="G44" s="60" t="s">
        <v>31</v>
      </c>
      <c r="H44" s="39">
        <v>1</v>
      </c>
      <c r="I44" s="39" t="s">
        <v>25</v>
      </c>
      <c r="J44" s="113">
        <v>2000</v>
      </c>
      <c r="K44" s="63" t="s">
        <v>26</v>
      </c>
      <c r="L44" s="66">
        <f t="shared" ref="L44" si="12">IF(H44="","",(IF(K44="Local",(J44/H44),(J44/H44*1.3))))</f>
        <v>2000</v>
      </c>
      <c r="M44" s="45">
        <f t="shared" si="10"/>
        <v>2000</v>
      </c>
      <c r="N44" s="46">
        <v>0</v>
      </c>
      <c r="O44" s="117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18"/>
      <c r="C45" s="118"/>
      <c r="D45" s="118"/>
      <c r="E45" s="5"/>
      <c r="F45" s="4"/>
      <c r="G45" s="4"/>
      <c r="H45" s="4"/>
      <c r="I45" s="4"/>
      <c r="J45" s="119"/>
      <c r="K45" s="4"/>
      <c r="L45" s="52"/>
      <c r="M45" s="53"/>
      <c r="N45" s="54" t="s">
        <v>29</v>
      </c>
      <c r="O45" s="116">
        <f>SUM(O43:O44)</f>
        <v>30000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46</v>
      </c>
      <c r="O46" s="120">
        <f>+O18+O25+O38+O42+O45</f>
        <v>109457.57916666666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1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47</v>
      </c>
      <c r="N47" s="46">
        <v>0.05</v>
      </c>
      <c r="O47" s="122">
        <f>+O46*N47</f>
        <v>5472.8789583333337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48</v>
      </c>
      <c r="N48" s="10"/>
      <c r="O48" s="123">
        <f>SUM(O46:O47)</f>
        <v>114930.45812499999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7">
        <v>115000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2026-06-16T13:23:10Z</dcterms:created>
  <dcterms:modified xsi:type="dcterms:W3CDTF">2026-06-16T13:26:38Z</dcterms:modified>
</cp:coreProperties>
</file>