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C7DE113D-80AA-48FD-B5AD-190B8A895B1C}" xr6:coauthVersionLast="47" xr6:coauthVersionMax="47" xr10:uidLastSave="{00000000-0000-0000-0000-000000000000}"/>
  <bookViews>
    <workbookView xWindow="-108" yWindow="-108" windowWidth="23256" windowHeight="12456" xr2:uid="{890B9FDE-EEDB-42BF-AB28-A9E1C53DA6D3}"/>
  </bookViews>
  <sheets>
    <sheet name="5-SLWCAS126E017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1" l="1"/>
  <c r="M44" i="1"/>
  <c r="M43" i="1"/>
  <c r="O43" i="1" s="1"/>
  <c r="O45" i="1" s="1"/>
  <c r="M41" i="1"/>
  <c r="O41" i="1" s="1"/>
  <c r="C41" i="1"/>
  <c r="O40" i="1"/>
  <c r="M40" i="1"/>
  <c r="L40" i="1"/>
  <c r="L39" i="1"/>
  <c r="M39" i="1" s="1"/>
  <c r="O39" i="1" s="1"/>
  <c r="M36" i="1"/>
  <c r="O36" i="1" s="1"/>
  <c r="L35" i="1"/>
  <c r="M35" i="1" s="1"/>
  <c r="O35" i="1" s="1"/>
  <c r="L34" i="1"/>
  <c r="M34" i="1" s="1"/>
  <c r="O34" i="1" s="1"/>
  <c r="M33" i="1"/>
  <c r="O33" i="1" s="1"/>
  <c r="L33" i="1"/>
  <c r="L32" i="1"/>
  <c r="M32" i="1" s="1"/>
  <c r="O32" i="1" s="1"/>
  <c r="L31" i="1"/>
  <c r="M31" i="1" s="1"/>
  <c r="O31" i="1" s="1"/>
  <c r="L30" i="1"/>
  <c r="M30" i="1" s="1"/>
  <c r="O30" i="1" s="1"/>
  <c r="L29" i="1"/>
  <c r="M29" i="1" s="1"/>
  <c r="O29" i="1" s="1"/>
  <c r="L28" i="1"/>
  <c r="M28" i="1" s="1"/>
  <c r="O28" i="1" s="1"/>
  <c r="L27" i="1"/>
  <c r="M26" i="1"/>
  <c r="O26" i="1" s="1"/>
  <c r="L26" i="1"/>
  <c r="M25" i="1"/>
  <c r="M24" i="1"/>
  <c r="O24" i="1" s="1"/>
  <c r="O23" i="1"/>
  <c r="M23" i="1"/>
  <c r="M22" i="1"/>
  <c r="O22" i="1" s="1"/>
  <c r="L21" i="1"/>
  <c r="M21" i="1" s="1"/>
  <c r="O21" i="1" s="1"/>
  <c r="O20" i="1"/>
  <c r="M20" i="1"/>
  <c r="L20" i="1"/>
  <c r="L19" i="1"/>
  <c r="M19" i="1" s="1"/>
  <c r="O19" i="1" s="1"/>
  <c r="O25" i="1" s="1"/>
  <c r="M17" i="1"/>
  <c r="O17" i="1" s="1"/>
  <c r="O14" i="1"/>
  <c r="M14" i="1"/>
  <c r="L14" i="1"/>
  <c r="M13" i="1"/>
  <c r="O13" i="1" s="1"/>
  <c r="O18" i="1" s="1"/>
  <c r="O38" i="1" l="1"/>
  <c r="O42" i="1"/>
  <c r="O46" i="1" s="1"/>
  <c r="O47" i="1" l="1"/>
  <c r="O48" i="1" s="1"/>
</calcChain>
</file>

<file path=xl/sharedStrings.xml><?xml version="1.0" encoding="utf-8"?>
<sst xmlns="http://schemas.openxmlformats.org/spreadsheetml/2006/main" count="119" uniqueCount="57">
  <si>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</si>
  <si>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</si>
  <si>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</si>
  <si>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</si>
  <si>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</si>
  <si>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</si>
  <si>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</si>
  <si>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</si>
  <si>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</si>
  <si>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</si>
  <si>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</si>
  <si>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</si>
  <si>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</si>
  <si>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</si>
  <si>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</si>
  <si>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</si>
  <si>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</si>
  <si>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</si>
  <si>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</si>
  <si>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</si>
  <si>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</si>
  <si>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</si>
  <si>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</si>
  <si>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</si>
  <si>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</si>
  <si>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</si>
  <si>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</si>
  <si>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</si>
  <si>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</si>
  <si>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</si>
  <si>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</si>
  <si>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</si>
  <si>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</si>
  <si>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</si>
  <si>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</si>
  <si>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</si>
  <si>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</si>
  <si>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</si>
  <si>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</si>
  <si>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</si>
  <si>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</si>
  <si>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</si>
  <si>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</si>
  <si>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EMBRO</t>
  </si>
  <si>
    <t>MICROTEX</t>
  </si>
  <si>
    <t>ECRU</t>
  </si>
  <si>
    <t>INTERLINING</t>
  </si>
  <si>
    <t>Benang</t>
  </si>
  <si>
    <t>YARD</t>
  </si>
  <si>
    <t>EXECUTIVE</t>
  </si>
  <si>
    <t>3005 - Paper Twill 100% Cotton, fw : 57/58" cw : 56-57", +- 180gsm, Finish : Skinpeached</t>
  </si>
  <si>
    <t xml:space="preserve">5-SLWCAS126E017 </t>
  </si>
  <si>
    <t>SLEEVELESS TOP</t>
  </si>
  <si>
    <t>100% Cotton, fw : 57/58" cw : 56-57"</t>
  </si>
  <si>
    <t>eecru</t>
  </si>
  <si>
    <t>HORN BUTTON SW-2577 32L</t>
  </si>
  <si>
    <t>HARGA DELAMI 73500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</si>
</sst>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124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0" fontId="11" fillId="0" borderId="0" xfId="0" applyFont="1"/>
    <xf numFmtId="0" fontId="9" fillId="2" borderId="5" xfId="0" applyFont="1" applyFill="1" applyBorder="1" applyAlignment="1">
      <alignment wrapText="1"/>
    </xf>
    <xf numFmtId="0" fontId="11" fillId="2" borderId="12" xfId="0" applyFont="1" applyFill="1" applyBorder="1"/>
    <xf numFmtId="4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9" fillId="2" borderId="12" xfId="0" applyNumberFormat="1" applyFont="1" applyFill="1" applyBorder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1" fontId="12" fillId="2" borderId="5" xfId="0" applyNumberFormat="1" applyFont="1" applyFill="1" applyBorder="1"/>
    <xf numFmtId="0" fontId="13" fillId="2" borderId="12" xfId="0" applyFont="1" applyFill="1" applyBorder="1"/>
    <xf numFmtId="0" fontId="13" fillId="2" borderId="12" xfId="0" applyFont="1" applyFill="1" applyBorder="1" applyAlignment="1">
      <alignment horizontal="center"/>
    </xf>
    <xf numFmtId="167" fontId="14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9" fillId="2" borderId="12" xfId="2" applyFont="1" applyFill="1" applyBorder="1"/>
    <xf numFmtId="2" fontId="9" fillId="2" borderId="12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8" fontId="9" fillId="2" borderId="12" xfId="2" applyNumberFormat="1" applyFont="1" applyFill="1" applyBorder="1" applyAlignment="1">
      <alignment horizontal="center"/>
    </xf>
    <xf numFmtId="165" fontId="9" fillId="2" borderId="12" xfId="2" applyNumberFormat="1" applyFont="1" applyFill="1" applyBorder="1" applyAlignment="1">
      <alignment horizontal="center"/>
    </xf>
    <xf numFmtId="166" fontId="4" fillId="2" borderId="12" xfId="2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2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165" fontId="4" fillId="2" borderId="12" xfId="2" applyNumberFormat="1" applyFont="1" applyFill="1" applyBorder="1" applyAlignment="1">
      <alignment horizontal="center"/>
    </xf>
    <xf numFmtId="0" fontId="10" fillId="0" borderId="5" xfId="2" applyFont="1" applyBorder="1"/>
    <xf numFmtId="0" fontId="13" fillId="2" borderId="12" xfId="2" applyFont="1" applyFill="1" applyBorder="1"/>
    <xf numFmtId="0" fontId="13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8" fillId="2" borderId="12" xfId="2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2" fillId="3" borderId="0" xfId="0" applyNumberFormat="1" applyFont="1" applyFill="1"/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0" fillId="2" borderId="0" xfId="0" applyFont="1" applyFill="1"/>
    <xf numFmtId="43" fontId="10" fillId="2" borderId="7" xfId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27472A3A-BA8F-403B-9207-589C758A8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342900</xdr:colOff>
      <xdr:row>0</xdr:row>
      <xdr:rowOff>22860</xdr:rowOff>
    </xdr:from>
    <xdr:to>
      <xdr:col>10</xdr:col>
      <xdr:colOff>723800</xdr:colOff>
      <xdr:row>8</xdr:row>
      <xdr:rowOff>167640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E201DFE-771D-46F6-B54D-84CCFA865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1180" y="22860"/>
          <a:ext cx="1386740" cy="1805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98F0-81BC-4930-814E-2B21DEC2D8AF}">
  <dimension ref="A1:Z1001"/>
  <sheetViews>
    <sheetView tabSelected="1" workbookViewId="0">
      <selection activeCell="C3" sqref="C3"/>
    </sheetView>
  </sheetViews>
  <sheetFormatPr defaultColWidth="15.88671875" defaultRowHeight="15" customHeight="1" x14ac:dyDescent="0.3"/>
  <cols>
    <col min="1" max="1" width="8" customWidth="1"/>
    <col min="2" max="2" width="28.5546875" customWidth="1"/>
    <col min="3" max="3" width="24.77734375" customWidth="1"/>
    <col min="4" max="4" width="10" customWidth="1"/>
    <col min="5" max="5" width="22.5546875" customWidth="1"/>
    <col min="6" max="6" width="11.33203125" customWidth="1"/>
    <col min="7" max="7" width="9.109375" customWidth="1"/>
    <col min="8" max="8" width="8.109375" customWidth="1"/>
    <col min="9" max="9" width="10.21875" customWidth="1"/>
    <col min="10" max="10" width="14.6640625" customWidth="1"/>
    <col min="11" max="11" width="11.88671875" customWidth="1"/>
    <col min="12" max="12" width="14.77734375" customWidth="1"/>
    <col min="13" max="13" width="20.21875" customWidth="1"/>
    <col min="14" max="14" width="9.77734375" customWidth="1"/>
    <col min="15" max="15" width="19.664062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51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45</v>
      </c>
      <c r="D4" s="8"/>
      <c r="E4" s="9" t="s">
        <v>4</v>
      </c>
      <c r="F4" s="12" t="s">
        <v>52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1800</v>
      </c>
      <c r="D5" s="8" t="s">
        <v>6</v>
      </c>
      <c r="E5" s="15" t="s">
        <v>7</v>
      </c>
      <c r="F5" s="15" t="s">
        <v>53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49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9</v>
      </c>
      <c r="B10" s="22" t="s">
        <v>10</v>
      </c>
      <c r="C10" s="23"/>
      <c r="D10" s="24"/>
      <c r="E10" s="21" t="s">
        <v>11</v>
      </c>
      <c r="F10" s="22" t="s">
        <v>12</v>
      </c>
      <c r="G10" s="24"/>
      <c r="H10" s="25" t="s">
        <v>13</v>
      </c>
      <c r="I10" s="26"/>
      <c r="J10" s="26"/>
      <c r="K10" s="26"/>
      <c r="L10" s="27"/>
      <c r="M10" s="21" t="s">
        <v>14</v>
      </c>
      <c r="N10" s="28" t="s">
        <v>15</v>
      </c>
      <c r="O10" s="21" t="s">
        <v>16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17</v>
      </c>
      <c r="I11" s="34" t="s">
        <v>18</v>
      </c>
      <c r="J11" s="34" t="s">
        <v>19</v>
      </c>
      <c r="K11" s="35" t="s">
        <v>20</v>
      </c>
      <c r="L11" s="34" t="s">
        <v>21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22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50</v>
      </c>
      <c r="C13" s="26"/>
      <c r="D13" s="27"/>
      <c r="E13" s="38" t="s">
        <v>54</v>
      </c>
      <c r="F13" s="41">
        <v>0.755</v>
      </c>
      <c r="G13" s="39" t="s">
        <v>23</v>
      </c>
      <c r="H13" s="39">
        <v>1</v>
      </c>
      <c r="I13" s="39" t="s">
        <v>24</v>
      </c>
      <c r="J13" s="123">
        <v>35155</v>
      </c>
      <c r="K13" s="42" t="s">
        <v>25</v>
      </c>
      <c r="L13" s="43">
        <v>39500</v>
      </c>
      <c r="M13" s="44">
        <f>+F13*J13</f>
        <v>26542.025000000001</v>
      </c>
      <c r="N13" s="45">
        <v>0.03</v>
      </c>
      <c r="O13" s="44">
        <f t="shared" ref="O13:O14" si="0">IF(M13="","",(M13*(1+N13)))</f>
        <v>27338.285750000003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 t="s">
        <v>44</v>
      </c>
      <c r="C14" s="26"/>
      <c r="D14" s="27"/>
      <c r="E14" s="62"/>
      <c r="F14" s="59">
        <v>0.54500000000000004</v>
      </c>
      <c r="G14" s="56" t="s">
        <v>23</v>
      </c>
      <c r="H14" s="56">
        <v>1</v>
      </c>
      <c r="I14" s="56" t="s">
        <v>24</v>
      </c>
      <c r="J14" s="123">
        <v>9500</v>
      </c>
      <c r="K14" s="42" t="s">
        <v>25</v>
      </c>
      <c r="L14" s="43">
        <f t="shared" ref="L14" si="1">IF(H14="","",(IF(K14="Local",(J14/H14),(J14/H14*1.3))))</f>
        <v>9500</v>
      </c>
      <c r="M14" s="44">
        <f>+F14*J14</f>
        <v>5177.5</v>
      </c>
      <c r="N14" s="45">
        <v>0.03</v>
      </c>
      <c r="O14" s="44">
        <f t="shared" si="0"/>
        <v>5332.8249999999998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1"/>
      <c r="G15" s="39"/>
      <c r="H15" s="39"/>
      <c r="I15" s="39"/>
      <c r="J15" s="42"/>
      <c r="K15" s="42"/>
      <c r="L15" s="43"/>
      <c r="M15" s="44"/>
      <c r="N15" s="45"/>
      <c r="O15" s="4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1"/>
      <c r="G16" s="39"/>
      <c r="H16" s="39"/>
      <c r="I16" s="39"/>
      <c r="J16" s="42"/>
      <c r="K16" s="42"/>
      <c r="L16" s="43"/>
      <c r="M16" s="44"/>
      <c r="N16" s="45"/>
      <c r="O16" s="4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46"/>
      <c r="C17" s="26"/>
      <c r="D17" s="27"/>
      <c r="E17" s="38"/>
      <c r="F17" s="39"/>
      <c r="G17" s="39"/>
      <c r="H17" s="39"/>
      <c r="I17" s="39"/>
      <c r="J17" s="42"/>
      <c r="K17" s="42"/>
      <c r="L17" s="43"/>
      <c r="M17" s="44" t="e">
        <f>#N/A</f>
        <v>#N/A</v>
      </c>
      <c r="N17" s="45"/>
      <c r="O17" s="44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47"/>
      <c r="K18" s="47"/>
      <c r="L18" s="48"/>
      <c r="M18" s="49"/>
      <c r="N18" s="50" t="s">
        <v>26</v>
      </c>
      <c r="O18" s="51">
        <f>SUM(O13:O16)</f>
        <v>32671.110750000003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2">
        <v>1</v>
      </c>
      <c r="B19" s="53" t="s">
        <v>47</v>
      </c>
      <c r="C19" s="23"/>
      <c r="D19" s="24"/>
      <c r="E19" s="54"/>
      <c r="F19" s="55">
        <v>1</v>
      </c>
      <c r="G19" s="56" t="s">
        <v>27</v>
      </c>
      <c r="H19" s="57">
        <v>1</v>
      </c>
      <c r="I19" s="39" t="s">
        <v>24</v>
      </c>
      <c r="J19" s="58">
        <v>1000</v>
      </c>
      <c r="K19" s="59" t="s">
        <v>25</v>
      </c>
      <c r="L19" s="43">
        <f t="shared" ref="L19:L35" si="2">IF(H19="","",(IF(K19="Local",(J19/H19),(J19/H19*1.3))))</f>
        <v>1000</v>
      </c>
      <c r="M19" s="44">
        <f t="shared" ref="M19:M26" si="3">IF(F19="","",(IF(I19="USD",(L19*$F$7*F19),(L19*F19))))</f>
        <v>1000</v>
      </c>
      <c r="N19" s="45">
        <v>0.03</v>
      </c>
      <c r="O19" s="44">
        <f t="shared" ref="O19:O24" si="4">IF(M19="","",(M19*(1+N19)))</f>
        <v>1030</v>
      </c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ht="16.5" customHeight="1" x14ac:dyDescent="0.45">
      <c r="A20" s="52">
        <v>2</v>
      </c>
      <c r="B20" s="61" t="s">
        <v>55</v>
      </c>
      <c r="C20" s="26"/>
      <c r="D20" s="27"/>
      <c r="E20" s="62"/>
      <c r="F20" s="59">
        <v>7</v>
      </c>
      <c r="G20" s="56" t="s">
        <v>27</v>
      </c>
      <c r="H20" s="56">
        <v>1</v>
      </c>
      <c r="I20" s="39" t="s">
        <v>24</v>
      </c>
      <c r="J20" s="63">
        <v>400</v>
      </c>
      <c r="K20" s="59" t="s">
        <v>25</v>
      </c>
      <c r="L20" s="64">
        <f t="shared" si="2"/>
        <v>400</v>
      </c>
      <c r="M20" s="65">
        <f t="shared" si="3"/>
        <v>2800</v>
      </c>
      <c r="N20" s="45">
        <v>0.03</v>
      </c>
      <c r="O20" s="44">
        <f t="shared" si="4"/>
        <v>2884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2">
        <v>3</v>
      </c>
      <c r="B21" s="66" t="s">
        <v>46</v>
      </c>
      <c r="C21" s="26"/>
      <c r="D21" s="27"/>
      <c r="E21" s="67"/>
      <c r="F21" s="68">
        <v>0.15</v>
      </c>
      <c r="G21" s="56" t="s">
        <v>48</v>
      </c>
      <c r="H21" s="56">
        <v>1</v>
      </c>
      <c r="I21" s="39" t="s">
        <v>24</v>
      </c>
      <c r="J21" s="56">
        <v>15000</v>
      </c>
      <c r="K21" s="59" t="s">
        <v>25</v>
      </c>
      <c r="L21" s="64">
        <f t="shared" si="2"/>
        <v>15000</v>
      </c>
      <c r="M21" s="65">
        <f t="shared" si="3"/>
        <v>2250</v>
      </c>
      <c r="N21" s="45">
        <v>0.03</v>
      </c>
      <c r="O21" s="44">
        <f t="shared" si="4"/>
        <v>2317.5</v>
      </c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 ht="16.5" customHeight="1" x14ac:dyDescent="0.4">
      <c r="A22" s="69">
        <v>4</v>
      </c>
      <c r="B22" s="66"/>
      <c r="C22" s="26"/>
      <c r="D22" s="27"/>
      <c r="E22" s="67"/>
      <c r="F22" s="68"/>
      <c r="G22" s="56" t="s">
        <v>27</v>
      </c>
      <c r="H22" s="56">
        <v>0</v>
      </c>
      <c r="I22" s="39" t="s">
        <v>24</v>
      </c>
      <c r="J22" s="56">
        <v>0</v>
      </c>
      <c r="K22" s="59" t="s">
        <v>25</v>
      </c>
      <c r="L22" s="64"/>
      <c r="M22" s="44" t="str">
        <f t="shared" si="3"/>
        <v/>
      </c>
      <c r="N22" s="45">
        <v>0</v>
      </c>
      <c r="O22" s="44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69">
        <v>5</v>
      </c>
      <c r="B23" s="70"/>
      <c r="C23" s="26"/>
      <c r="D23" s="27"/>
      <c r="E23" s="67"/>
      <c r="F23" s="59"/>
      <c r="G23" s="56" t="s">
        <v>27</v>
      </c>
      <c r="H23" s="56">
        <v>0</v>
      </c>
      <c r="I23" s="39" t="s">
        <v>24</v>
      </c>
      <c r="J23" s="63">
        <v>0</v>
      </c>
      <c r="K23" s="59" t="s">
        <v>25</v>
      </c>
      <c r="L23" s="43"/>
      <c r="M23" s="65" t="str">
        <f t="shared" si="3"/>
        <v/>
      </c>
      <c r="N23" s="45">
        <v>0</v>
      </c>
      <c r="O23" s="65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69">
        <v>6</v>
      </c>
      <c r="B24" s="71"/>
      <c r="C24" s="26"/>
      <c r="D24" s="27"/>
      <c r="E24" s="72"/>
      <c r="F24" s="59"/>
      <c r="G24" s="56" t="s">
        <v>27</v>
      </c>
      <c r="H24" s="73">
        <v>0</v>
      </c>
      <c r="I24" s="39" t="s">
        <v>24</v>
      </c>
      <c r="J24" s="74">
        <v>0</v>
      </c>
      <c r="K24" s="59" t="s">
        <v>25</v>
      </c>
      <c r="L24" s="43"/>
      <c r="M24" s="44" t="str">
        <f t="shared" si="3"/>
        <v/>
      </c>
      <c r="N24" s="45">
        <v>0</v>
      </c>
      <c r="O24" s="44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39"/>
      <c r="B25" s="75"/>
      <c r="C25" s="32"/>
      <c r="D25" s="33"/>
      <c r="E25" s="76"/>
      <c r="F25" s="77"/>
      <c r="G25" s="78"/>
      <c r="H25" s="78">
        <v>0</v>
      </c>
      <c r="I25" s="78"/>
      <c r="J25" s="79"/>
      <c r="K25" s="79"/>
      <c r="L25" s="43"/>
      <c r="M25" s="44" t="str">
        <f t="shared" si="3"/>
        <v/>
      </c>
      <c r="N25" s="50" t="s">
        <v>26</v>
      </c>
      <c r="O25" s="51">
        <f>SUM(O19:O24)</f>
        <v>6231.5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46"/>
      <c r="C26" s="26"/>
      <c r="D26" s="27"/>
      <c r="E26" s="38"/>
      <c r="F26" s="41"/>
      <c r="G26" s="39"/>
      <c r="H26" s="39"/>
      <c r="I26" s="39"/>
      <c r="J26" s="42"/>
      <c r="K26" s="42"/>
      <c r="L26" s="43" t="str">
        <f t="shared" si="2"/>
        <v/>
      </c>
      <c r="M26" s="44" t="str">
        <f t="shared" si="3"/>
        <v/>
      </c>
      <c r="N26" s="45"/>
      <c r="O26" s="44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47"/>
      <c r="G27" s="4"/>
      <c r="H27" s="4"/>
      <c r="I27" s="4"/>
      <c r="J27" s="47"/>
      <c r="K27" s="47"/>
      <c r="L27" s="43" t="str">
        <f t="shared" si="2"/>
        <v/>
      </c>
      <c r="M27" s="49"/>
      <c r="N27" s="80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1">
        <v>1</v>
      </c>
      <c r="B28" s="82" t="s">
        <v>28</v>
      </c>
      <c r="C28" s="83"/>
      <c r="D28" s="84"/>
      <c r="E28" s="85"/>
      <c r="F28" s="86">
        <v>1</v>
      </c>
      <c r="G28" s="81" t="s">
        <v>27</v>
      </c>
      <c r="H28" s="81">
        <v>12</v>
      </c>
      <c r="I28" s="87" t="s">
        <v>24</v>
      </c>
      <c r="J28" s="88">
        <v>4300</v>
      </c>
      <c r="K28" s="89" t="s">
        <v>25</v>
      </c>
      <c r="L28" s="64">
        <f t="shared" si="2"/>
        <v>358.33333333333331</v>
      </c>
      <c r="M28" s="90">
        <f t="shared" ref="M28:M35" si="5">IF(F28="","",(IF(I28="USD",(L28*$F$7*F28),(L28*F28))))</f>
        <v>358.33333333333331</v>
      </c>
      <c r="N28" s="45">
        <v>0.03</v>
      </c>
      <c r="O28" s="44">
        <f t="shared" ref="O28:O32" si="6">IF(M28="","",(M28*(1+N28)))</f>
        <v>369.08333333333331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1">
        <v>2</v>
      </c>
      <c r="B29" s="91" t="s">
        <v>29</v>
      </c>
      <c r="C29" s="83"/>
      <c r="D29" s="84"/>
      <c r="E29" s="92"/>
      <c r="F29" s="93">
        <v>1</v>
      </c>
      <c r="G29" s="87" t="s">
        <v>27</v>
      </c>
      <c r="H29" s="87">
        <v>12</v>
      </c>
      <c r="I29" s="87" t="s">
        <v>24</v>
      </c>
      <c r="J29" s="94">
        <v>1750</v>
      </c>
      <c r="K29" s="89" t="s">
        <v>25</v>
      </c>
      <c r="L29" s="64">
        <f t="shared" si="2"/>
        <v>145.83333333333334</v>
      </c>
      <c r="M29" s="90">
        <f t="shared" si="5"/>
        <v>145.83333333333334</v>
      </c>
      <c r="N29" s="45">
        <v>0.03</v>
      </c>
      <c r="O29" s="44">
        <f t="shared" si="6"/>
        <v>150.20833333333334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1">
        <v>3</v>
      </c>
      <c r="B30" s="95" t="s">
        <v>30</v>
      </c>
      <c r="C30" s="83"/>
      <c r="D30" s="84"/>
      <c r="E30" s="92"/>
      <c r="F30" s="96">
        <v>1</v>
      </c>
      <c r="G30" s="87" t="s">
        <v>27</v>
      </c>
      <c r="H30" s="87">
        <v>12</v>
      </c>
      <c r="I30" s="87" t="s">
        <v>24</v>
      </c>
      <c r="J30" s="94">
        <v>375</v>
      </c>
      <c r="K30" s="89" t="s">
        <v>25</v>
      </c>
      <c r="L30" s="64">
        <f t="shared" si="2"/>
        <v>31.25</v>
      </c>
      <c r="M30" s="90">
        <f t="shared" si="5"/>
        <v>31.25</v>
      </c>
      <c r="N30" s="45">
        <v>0.03</v>
      </c>
      <c r="O30" s="44">
        <f t="shared" si="6"/>
        <v>32.1875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1">
        <v>4</v>
      </c>
      <c r="B31" s="97" t="s">
        <v>31</v>
      </c>
      <c r="C31" s="83"/>
      <c r="D31" s="84"/>
      <c r="E31" s="98"/>
      <c r="F31" s="96">
        <v>1</v>
      </c>
      <c r="G31" s="99" t="s">
        <v>27</v>
      </c>
      <c r="H31" s="99">
        <v>1</v>
      </c>
      <c r="I31" s="87" t="s">
        <v>24</v>
      </c>
      <c r="J31" s="94">
        <v>220</v>
      </c>
      <c r="K31" s="89" t="s">
        <v>25</v>
      </c>
      <c r="L31" s="64">
        <f t="shared" si="2"/>
        <v>220</v>
      </c>
      <c r="M31" s="90">
        <f t="shared" si="5"/>
        <v>220</v>
      </c>
      <c r="N31" s="45">
        <v>0.03</v>
      </c>
      <c r="O31" s="44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1">
        <v>5</v>
      </c>
      <c r="B32" s="95" t="s">
        <v>32</v>
      </c>
      <c r="C32" s="83"/>
      <c r="D32" s="84"/>
      <c r="E32" s="92"/>
      <c r="F32" s="96">
        <v>1</v>
      </c>
      <c r="G32" s="87" t="s">
        <v>27</v>
      </c>
      <c r="H32" s="87">
        <v>1</v>
      </c>
      <c r="I32" s="87" t="s">
        <v>24</v>
      </c>
      <c r="J32" s="94">
        <v>250</v>
      </c>
      <c r="K32" s="89" t="s">
        <v>25</v>
      </c>
      <c r="L32" s="64">
        <f t="shared" si="2"/>
        <v>250</v>
      </c>
      <c r="M32" s="90">
        <f t="shared" si="5"/>
        <v>250</v>
      </c>
      <c r="N32" s="45">
        <v>0.03</v>
      </c>
      <c r="O32" s="44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1">
        <v>6</v>
      </c>
      <c r="B33" s="100" t="s">
        <v>33</v>
      </c>
      <c r="C33" s="83"/>
      <c r="D33" s="84"/>
      <c r="E33" s="92"/>
      <c r="F33" s="96">
        <v>1</v>
      </c>
      <c r="G33" s="81" t="s">
        <v>27</v>
      </c>
      <c r="H33" s="87">
        <v>1</v>
      </c>
      <c r="I33" s="87" t="s">
        <v>24</v>
      </c>
      <c r="J33" s="94">
        <v>25</v>
      </c>
      <c r="K33" s="89" t="s">
        <v>25</v>
      </c>
      <c r="L33" s="64">
        <f t="shared" si="2"/>
        <v>25</v>
      </c>
      <c r="M33" s="90">
        <f t="shared" si="5"/>
        <v>25</v>
      </c>
      <c r="N33" s="45">
        <v>0.03</v>
      </c>
      <c r="O33" s="44">
        <f>IF(M33="","",(M33*(1+N33)))</f>
        <v>25.75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1">
        <v>7</v>
      </c>
      <c r="B34" s="101" t="s">
        <v>34</v>
      </c>
      <c r="C34" s="83"/>
      <c r="D34" s="84"/>
      <c r="E34" s="102"/>
      <c r="F34" s="86">
        <v>1</v>
      </c>
      <c r="G34" s="81" t="s">
        <v>27</v>
      </c>
      <c r="H34" s="103">
        <v>1</v>
      </c>
      <c r="I34" s="87" t="s">
        <v>24</v>
      </c>
      <c r="J34" s="94">
        <v>650</v>
      </c>
      <c r="K34" s="89" t="s">
        <v>25</v>
      </c>
      <c r="L34" s="64">
        <f t="shared" si="2"/>
        <v>650</v>
      </c>
      <c r="M34" s="90">
        <f t="shared" si="5"/>
        <v>650</v>
      </c>
      <c r="N34" s="45">
        <v>0.03</v>
      </c>
      <c r="O34" s="44">
        <f>IF(M34="","",(M34*(1+N34)))</f>
        <v>669.5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1">
        <v>8</v>
      </c>
      <c r="B35" s="101" t="s">
        <v>35</v>
      </c>
      <c r="C35" s="83"/>
      <c r="D35" s="84"/>
      <c r="E35" s="102"/>
      <c r="F35" s="86">
        <v>1</v>
      </c>
      <c r="G35" s="81" t="s">
        <v>27</v>
      </c>
      <c r="H35" s="103">
        <v>1</v>
      </c>
      <c r="I35" s="87" t="s">
        <v>24</v>
      </c>
      <c r="J35" s="94">
        <v>750</v>
      </c>
      <c r="K35" s="89" t="s">
        <v>25</v>
      </c>
      <c r="L35" s="64">
        <f t="shared" si="2"/>
        <v>750</v>
      </c>
      <c r="M35" s="90">
        <f t="shared" si="5"/>
        <v>750</v>
      </c>
      <c r="N35" s="45">
        <v>0.03</v>
      </c>
      <c r="O35" s="44">
        <f>IF(M35="","",(M35*(1+N35)))</f>
        <v>772.5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6"/>
      <c r="B36" s="104"/>
      <c r="C36" s="26"/>
      <c r="D36" s="27"/>
      <c r="E36" s="105"/>
      <c r="F36" s="68"/>
      <c r="G36" s="56"/>
      <c r="H36" s="106"/>
      <c r="I36" s="39"/>
      <c r="J36" s="42"/>
      <c r="K36" s="59"/>
      <c r="L36" s="43"/>
      <c r="M36" s="44" t="str">
        <f>IF(F36="","",(IF(I36="USD",(L36*$F$7*F36),(L36*F36))))</f>
        <v/>
      </c>
      <c r="N36" s="45">
        <v>0</v>
      </c>
      <c r="O36" s="44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6"/>
      <c r="B37" s="107"/>
      <c r="C37" s="107"/>
      <c r="D37" s="107"/>
      <c r="E37" s="105"/>
      <c r="F37" s="108"/>
      <c r="G37" s="106"/>
      <c r="H37" s="106"/>
      <c r="I37" s="106"/>
      <c r="J37" s="109"/>
      <c r="K37" s="108"/>
      <c r="L37" s="43"/>
      <c r="M37" s="44"/>
      <c r="N37" s="45"/>
      <c r="O37" s="44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0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0" t="s">
        <v>26</v>
      </c>
      <c r="O38" s="51">
        <f>SUM(O28:O36)</f>
        <v>2503.3291666666664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1</v>
      </c>
      <c r="B39" s="70" t="s">
        <v>43</v>
      </c>
      <c r="C39" s="26"/>
      <c r="D39" s="27"/>
      <c r="E39" s="38"/>
      <c r="F39" s="39">
        <v>1</v>
      </c>
      <c r="G39" s="56" t="s">
        <v>27</v>
      </c>
      <c r="H39" s="39">
        <v>1</v>
      </c>
      <c r="I39" s="39" t="s">
        <v>24</v>
      </c>
      <c r="J39" s="111">
        <v>0</v>
      </c>
      <c r="K39" s="59" t="s">
        <v>25</v>
      </c>
      <c r="L39" s="43">
        <f t="shared" ref="L39:L40" si="7">IF(H39="","",(IF(K39="Local",(J39/H39))))</f>
        <v>0</v>
      </c>
      <c r="M39" s="44">
        <f t="shared" ref="M39:M41" si="8">IF(F39="","",(IF(I39="USD",(L39*$F$7*F39),(L39*F39))))</f>
        <v>0</v>
      </c>
      <c r="N39" s="45">
        <v>0</v>
      </c>
      <c r="O39" s="44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2</v>
      </c>
      <c r="B40" s="70" t="s">
        <v>36</v>
      </c>
      <c r="C40" s="26"/>
      <c r="D40" s="27"/>
      <c r="E40" s="38"/>
      <c r="F40" s="39">
        <v>1</v>
      </c>
      <c r="G40" s="56" t="s">
        <v>27</v>
      </c>
      <c r="H40" s="39">
        <v>1</v>
      </c>
      <c r="I40" s="39" t="s">
        <v>24</v>
      </c>
      <c r="J40" s="111">
        <v>0</v>
      </c>
      <c r="K40" s="59" t="s">
        <v>25</v>
      </c>
      <c r="L40" s="43">
        <f t="shared" si="7"/>
        <v>0</v>
      </c>
      <c r="M40" s="44">
        <f t="shared" si="8"/>
        <v>0</v>
      </c>
      <c r="N40" s="45">
        <v>0</v>
      </c>
      <c r="O40" s="44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3</v>
      </c>
      <c r="B41" s="112" t="s">
        <v>37</v>
      </c>
      <c r="C41" s="113">
        <f>F3</f>
        <v>0</v>
      </c>
      <c r="D41" s="27"/>
      <c r="E41" s="38"/>
      <c r="F41" s="39">
        <v>1</v>
      </c>
      <c r="G41" s="56" t="s">
        <v>27</v>
      </c>
      <c r="H41" s="39">
        <v>1</v>
      </c>
      <c r="I41" s="39" t="s">
        <v>24</v>
      </c>
      <c r="J41" s="111">
        <v>0</v>
      </c>
      <c r="K41" s="59" t="s">
        <v>25</v>
      </c>
      <c r="L41" s="43">
        <v>0</v>
      </c>
      <c r="M41" s="44">
        <f t="shared" si="8"/>
        <v>0</v>
      </c>
      <c r="N41" s="45">
        <v>0</v>
      </c>
      <c r="O41" s="44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0" t="s">
        <v>26</v>
      </c>
      <c r="O42" s="114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6"/>
      <c r="B43" s="37" t="s">
        <v>38</v>
      </c>
      <c r="C43" s="26"/>
      <c r="D43" s="27"/>
      <c r="E43" s="38"/>
      <c r="F43" s="39">
        <v>1</v>
      </c>
      <c r="G43" s="56" t="s">
        <v>27</v>
      </c>
      <c r="H43" s="39">
        <v>1</v>
      </c>
      <c r="I43" s="39" t="s">
        <v>24</v>
      </c>
      <c r="J43" s="111">
        <v>0</v>
      </c>
      <c r="K43" s="59" t="s">
        <v>25</v>
      </c>
      <c r="L43" s="43">
        <v>26500</v>
      </c>
      <c r="M43" s="44">
        <f t="shared" ref="M43:M44" si="10">IF(F43="","",(IF(I43="USD",(L43*$F$7*F43),(L43*F43))))</f>
        <v>26500</v>
      </c>
      <c r="N43" s="45">
        <v>0</v>
      </c>
      <c r="O43" s="115">
        <f t="shared" ref="O43:O44" si="11">IF(M43="","",(M43*(1+N43)))</f>
        <v>26500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39</v>
      </c>
      <c r="C44" s="26"/>
      <c r="D44" s="27"/>
      <c r="E44" s="38"/>
      <c r="F44" s="39">
        <v>1</v>
      </c>
      <c r="G44" s="56" t="s">
        <v>27</v>
      </c>
      <c r="H44" s="39">
        <v>1</v>
      </c>
      <c r="I44" s="39" t="s">
        <v>24</v>
      </c>
      <c r="J44" s="111">
        <v>0</v>
      </c>
      <c r="K44" s="59" t="s">
        <v>25</v>
      </c>
      <c r="L44" s="43">
        <v>2000</v>
      </c>
      <c r="M44" s="44">
        <f t="shared" si="10"/>
        <v>2000</v>
      </c>
      <c r="N44" s="45">
        <v>0</v>
      </c>
      <c r="O44" s="115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16"/>
      <c r="C45" s="116"/>
      <c r="D45" s="116"/>
      <c r="E45" s="5"/>
      <c r="F45" s="4"/>
      <c r="G45" s="4"/>
      <c r="H45" s="4"/>
      <c r="I45" s="4"/>
      <c r="J45" s="117"/>
      <c r="K45" s="4"/>
      <c r="L45" s="48"/>
      <c r="M45" s="49"/>
      <c r="N45" s="50" t="s">
        <v>26</v>
      </c>
      <c r="O45" s="114">
        <f>SUM(O43:O44)</f>
        <v>28500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40</v>
      </c>
      <c r="O46" s="118">
        <f>+O18+O25+O38+O42+O45</f>
        <v>69905.93991666667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19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41</v>
      </c>
      <c r="N47" s="45">
        <v>0.05</v>
      </c>
      <c r="O47" s="120">
        <f>+O46*N47</f>
        <v>3495.2969958333338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42</v>
      </c>
      <c r="N48" s="10"/>
      <c r="O48" s="121">
        <f>SUM(O46:O47)</f>
        <v>73401.236912499997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 t="s">
        <v>56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28:D28"/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5-SLWCAS126E017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2026-03-24T09:22:09Z</dcterms:created>
  <dcterms:modified xsi:type="dcterms:W3CDTF">2026-03-24T09:53:25Z</dcterms:modified>
</cp:coreProperties>
</file>