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797B3624-3A52-426F-9B10-40FC5CA15534}" xr6:coauthVersionLast="47" xr6:coauthVersionMax="47" xr10:uidLastSave="{00000000-0000-0000-0000-000000000000}"/>
  <bookViews>
    <workbookView xWindow="-108" yWindow="-108" windowWidth="23256" windowHeight="12456" xr2:uid="{D3711135-4152-40F2-A9CA-2A49C7C0EEF1}"/>
  </bookViews>
  <sheets>
    <sheet name="5-DDWKSG126F2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L40" i="1"/>
  <c r="M40" i="1" s="1"/>
  <c r="O40" i="1" s="1"/>
  <c r="M39" i="1"/>
  <c r="O39" i="1" s="1"/>
  <c r="L39" i="1"/>
  <c r="O36" i="1"/>
  <c r="M36" i="1"/>
  <c r="L35" i="1"/>
  <c r="M35" i="1" s="1"/>
  <c r="O35" i="1" s="1"/>
  <c r="L34" i="1"/>
  <c r="M34" i="1" s="1"/>
  <c r="O34" i="1" s="1"/>
  <c r="O33" i="1"/>
  <c r="M33" i="1"/>
  <c r="L33" i="1"/>
  <c r="L32" i="1"/>
  <c r="M32" i="1" s="1"/>
  <c r="O32" i="1" s="1"/>
  <c r="L31" i="1"/>
  <c r="M31" i="1" s="1"/>
  <c r="O31" i="1" s="1"/>
  <c r="L30" i="1"/>
  <c r="M30" i="1" s="1"/>
  <c r="O30" i="1" s="1"/>
  <c r="M29" i="1"/>
  <c r="O29" i="1" s="1"/>
  <c r="L29" i="1"/>
  <c r="M28" i="1"/>
  <c r="O28" i="1" s="1"/>
  <c r="L28" i="1"/>
  <c r="L27" i="1"/>
  <c r="M26" i="1"/>
  <c r="O26" i="1" s="1"/>
  <c r="L26" i="1"/>
  <c r="M25" i="1"/>
  <c r="O24" i="1"/>
  <c r="M24" i="1"/>
  <c r="M23" i="1"/>
  <c r="O23" i="1" s="1"/>
  <c r="M22" i="1"/>
  <c r="O22" i="1" s="1"/>
  <c r="M21" i="1"/>
  <c r="O21" i="1" s="1"/>
  <c r="O20" i="1"/>
  <c r="M20" i="1"/>
  <c r="L20" i="1"/>
  <c r="L19" i="1"/>
  <c r="M19" i="1" s="1"/>
  <c r="O19" i="1" s="1"/>
  <c r="M17" i="1"/>
  <c r="O17" i="1" s="1"/>
  <c r="L14" i="1"/>
  <c r="M14" i="1" s="1"/>
  <c r="O14" i="1" s="1"/>
  <c r="M13" i="1"/>
  <c r="O13" i="1" s="1"/>
  <c r="L13" i="1"/>
  <c r="O42" i="1" l="1"/>
  <c r="O18" i="1"/>
  <c r="O38" i="1"/>
  <c r="O25" i="1"/>
  <c r="O46" i="1" l="1"/>
  <c r="O48" i="1" l="1"/>
  <c r="O47" i="1"/>
</calcChain>
</file>

<file path=xl/sharedStrings.xml><?xml version="1.0" encoding="utf-8"?>
<sst xmlns="http://schemas.openxmlformats.org/spreadsheetml/2006/main" count="119" uniqueCount="55">
  <si>
    <t>ORDER COSTING FORM</t>
  </si>
  <si>
    <t>STYLE :</t>
  </si>
  <si>
    <t>5-DDWKSG126F211</t>
  </si>
  <si>
    <t>WASHING TYPE :</t>
  </si>
  <si>
    <t>GARMENT COLOR :</t>
  </si>
  <si>
    <t>CHESNUT</t>
  </si>
  <si>
    <t>GARMENT DESC :</t>
  </si>
  <si>
    <t>MIDI DRESS</t>
  </si>
  <si>
    <t>QTY ORDER :</t>
  </si>
  <si>
    <t>PCS</t>
  </si>
  <si>
    <t>FABRIC COMPOSITION</t>
  </si>
  <si>
    <t>83%cott 17%poly CM40XCVC45/140X70, Width : 58", Cuttable Width : 56/57"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</si>
  <si>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</si>
  <si>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</si>
  <si>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</si>
  <si>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</si>
  <si>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</si>
  <si>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</si>
  <si>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</si>
  <si>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</si>
  <si>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</si>
  <si>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</si>
  <si>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</si>
  <si>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</si>
  <si>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</si>
  <si>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</si>
  <si>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</si>
  <si>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</si>
  <si>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U-823049 83%cott 17%poly CM40XCVC45/140X70, Width : 58", Cuttable Width : 56/57"</t>
  </si>
  <si>
    <t>Yards</t>
  </si>
  <si>
    <t>IDR</t>
  </si>
  <si>
    <t>Local</t>
  </si>
  <si>
    <t>LINING ASAHI</t>
  </si>
  <si>
    <t>WHITE</t>
  </si>
  <si>
    <t>TOTAL =</t>
  </si>
  <si>
    <t>Benang</t>
  </si>
  <si>
    <t>Pcs</t>
  </si>
  <si>
    <t xml:space="preserve">JW 1659 "EXECUTIVE" UKURAN 18L 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</si>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</sst>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0" fillId="5" borderId="0" xfId="0" applyFont="1" applyFill="1"/>
  </cellXfs>
  <cellStyles count="3">
    <cellStyle name="Comma" xfId="1" builtinId="3"/>
    <cellStyle name="Normal" xfId="0" builtinId="0"/>
    <cellStyle name="Normal 2" xfId="2" xr:uid="{240571CA-350D-4655-BED0-294A88E6A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518160</xdr:colOff>
      <xdr:row>0</xdr:row>
      <xdr:rowOff>76200</xdr:rowOff>
    </xdr:from>
    <xdr:ext cx="1249680" cy="1722119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24049E43-4529-4DDB-9BEB-5BE9D47099B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4297" b="15488"/>
        <a:stretch>
          <a:fillRect/>
        </a:stretch>
      </xdr:blipFill>
      <xdr:spPr>
        <a:xfrm>
          <a:off x="9639300" y="76200"/>
          <a:ext cx="1249680" cy="17221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E8A-79B5-4766-8DC3-0734ABC8109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7" t="s">
        <v>5</v>
      </c>
      <c r="D4" s="8"/>
      <c r="E4" s="9" t="s">
        <v>6</v>
      </c>
      <c r="F4" s="12" t="s">
        <v>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4">
        <v>1200</v>
      </c>
      <c r="D5" s="8" t="s">
        <v>9</v>
      </c>
      <c r="E5" s="15" t="s">
        <v>10</v>
      </c>
      <c r="F5" s="15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12</v>
      </c>
      <c r="C7" s="18" t="s">
        <v>13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14</v>
      </c>
      <c r="B10" s="22" t="s">
        <v>15</v>
      </c>
      <c r="C10" s="23"/>
      <c r="D10" s="24"/>
      <c r="E10" s="21" t="s">
        <v>16</v>
      </c>
      <c r="F10" s="22" t="s">
        <v>17</v>
      </c>
      <c r="G10" s="24"/>
      <c r="H10" s="25" t="s">
        <v>18</v>
      </c>
      <c r="I10" s="26"/>
      <c r="J10" s="26"/>
      <c r="K10" s="26"/>
      <c r="L10" s="27"/>
      <c r="M10" s="21" t="s">
        <v>19</v>
      </c>
      <c r="N10" s="28" t="s">
        <v>20</v>
      </c>
      <c r="O10" s="21" t="s">
        <v>21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27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6"/>
      <c r="D13" s="27"/>
      <c r="E13" s="38" t="s">
        <v>5</v>
      </c>
      <c r="F13" s="41">
        <v>2.85</v>
      </c>
      <c r="G13" s="39" t="s">
        <v>29</v>
      </c>
      <c r="H13" s="39">
        <v>1</v>
      </c>
      <c r="I13" s="39" t="s">
        <v>30</v>
      </c>
      <c r="J13" s="42">
        <v>33200</v>
      </c>
      <c r="K13" s="43" t="s">
        <v>31</v>
      </c>
      <c r="L13" s="44">
        <f t="shared" ref="L13:L14" si="0">IF(H13="","",(IF(K13="Local",(J13/H13),(J13/H13*1.3))))</f>
        <v>33200</v>
      </c>
      <c r="M13" s="45">
        <f>+F13*J13</f>
        <v>94620</v>
      </c>
      <c r="N13" s="46">
        <v>0.03</v>
      </c>
      <c r="O13" s="45">
        <f t="shared" ref="O13:O14" si="1">IF(M13="","",(M13*(1+N13)))</f>
        <v>97458.6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32</v>
      </c>
      <c r="C14" s="26"/>
      <c r="D14" s="27"/>
      <c r="E14" s="47" t="s">
        <v>33</v>
      </c>
      <c r="F14" s="48">
        <v>0.2</v>
      </c>
      <c r="G14" s="49" t="s">
        <v>29</v>
      </c>
      <c r="H14" s="49">
        <v>1</v>
      </c>
      <c r="I14" s="49" t="s">
        <v>30</v>
      </c>
      <c r="J14" s="50">
        <v>8500</v>
      </c>
      <c r="K14" s="48" t="s">
        <v>31</v>
      </c>
      <c r="L14" s="44">
        <f t="shared" si="0"/>
        <v>8500</v>
      </c>
      <c r="M14" s="45">
        <f>IF(F14="","",(IF(I14="USD",(L14*$F$7*F14),(L14*F14))))</f>
        <v>1700</v>
      </c>
      <c r="N14" s="46">
        <v>0</v>
      </c>
      <c r="O14" s="45">
        <f t="shared" si="1"/>
        <v>1700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1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2"/>
      <c r="K18" s="52"/>
      <c r="L18" s="53"/>
      <c r="M18" s="54"/>
      <c r="N18" s="55" t="s">
        <v>34</v>
      </c>
      <c r="O18" s="56">
        <f>SUM(O13:O16)</f>
        <v>99158.6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7">
        <v>1</v>
      </c>
      <c r="B19" s="58" t="s">
        <v>35</v>
      </c>
      <c r="C19" s="23"/>
      <c r="D19" s="24"/>
      <c r="E19" s="59"/>
      <c r="F19" s="60">
        <v>1</v>
      </c>
      <c r="G19" s="49" t="s">
        <v>36</v>
      </c>
      <c r="H19" s="61">
        <v>1</v>
      </c>
      <c r="I19" s="39" t="s">
        <v>30</v>
      </c>
      <c r="J19" s="62">
        <v>1000</v>
      </c>
      <c r="K19" s="48" t="s">
        <v>31</v>
      </c>
      <c r="L19" s="44">
        <f t="shared" ref="L19:L35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6.5" customHeight="1" x14ac:dyDescent="0.45">
      <c r="A20" s="57">
        <v>2</v>
      </c>
      <c r="B20" s="64" t="s">
        <v>37</v>
      </c>
      <c r="C20" s="26"/>
      <c r="D20" s="27"/>
      <c r="E20" s="47"/>
      <c r="F20" s="48">
        <v>13</v>
      </c>
      <c r="G20" s="49" t="s">
        <v>36</v>
      </c>
      <c r="H20" s="49">
        <v>1</v>
      </c>
      <c r="I20" s="39" t="s">
        <v>30</v>
      </c>
      <c r="J20" s="65">
        <v>104</v>
      </c>
      <c r="K20" s="48" t="s">
        <v>31</v>
      </c>
      <c r="L20" s="66">
        <f t="shared" si="2"/>
        <v>104</v>
      </c>
      <c r="M20" s="67">
        <f t="shared" si="3"/>
        <v>1352</v>
      </c>
      <c r="N20" s="46">
        <v>0.03</v>
      </c>
      <c r="O20" s="45">
        <f t="shared" si="4"/>
        <v>1392.56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7">
        <v>3</v>
      </c>
      <c r="B21" s="68" t="s">
        <v>38</v>
      </c>
      <c r="C21" s="26"/>
      <c r="D21" s="27"/>
      <c r="E21" s="69"/>
      <c r="F21" s="70">
        <v>0.35</v>
      </c>
      <c r="G21" s="49" t="s">
        <v>36</v>
      </c>
      <c r="H21" s="49">
        <v>1</v>
      </c>
      <c r="I21" s="39" t="s">
        <v>30</v>
      </c>
      <c r="J21" s="49">
        <v>15000</v>
      </c>
      <c r="K21" s="48" t="s">
        <v>31</v>
      </c>
      <c r="L21" s="66">
        <v>15000</v>
      </c>
      <c r="M21" s="45">
        <f t="shared" si="3"/>
        <v>5250</v>
      </c>
      <c r="N21" s="46">
        <v>0</v>
      </c>
      <c r="O21" s="45">
        <f t="shared" si="4"/>
        <v>5250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6.5" customHeight="1" x14ac:dyDescent="0.4">
      <c r="A22" s="71">
        <v>4</v>
      </c>
      <c r="B22" s="68"/>
      <c r="C22" s="26"/>
      <c r="D22" s="27"/>
      <c r="E22" s="69"/>
      <c r="F22" s="70"/>
      <c r="G22" s="49" t="s">
        <v>36</v>
      </c>
      <c r="H22" s="49">
        <v>0</v>
      </c>
      <c r="I22" s="39" t="s">
        <v>30</v>
      </c>
      <c r="J22" s="49">
        <v>0</v>
      </c>
      <c r="K22" s="48" t="s">
        <v>31</v>
      </c>
      <c r="L22" s="66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1">
        <v>5</v>
      </c>
      <c r="B23" s="72"/>
      <c r="C23" s="26"/>
      <c r="D23" s="27"/>
      <c r="E23" s="69"/>
      <c r="F23" s="48"/>
      <c r="G23" s="49" t="s">
        <v>36</v>
      </c>
      <c r="H23" s="49">
        <v>0</v>
      </c>
      <c r="I23" s="39" t="s">
        <v>30</v>
      </c>
      <c r="J23" s="65">
        <v>0</v>
      </c>
      <c r="K23" s="48" t="s">
        <v>31</v>
      </c>
      <c r="L23" s="44"/>
      <c r="M23" s="67" t="str">
        <f t="shared" si="3"/>
        <v/>
      </c>
      <c r="N23" s="46">
        <v>0</v>
      </c>
      <c r="O23" s="67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1">
        <v>6</v>
      </c>
      <c r="B24" s="73"/>
      <c r="C24" s="26"/>
      <c r="D24" s="27"/>
      <c r="E24" s="74"/>
      <c r="F24" s="48"/>
      <c r="G24" s="49" t="s">
        <v>36</v>
      </c>
      <c r="H24" s="75">
        <v>0</v>
      </c>
      <c r="I24" s="39" t="s">
        <v>30</v>
      </c>
      <c r="J24" s="76">
        <v>0</v>
      </c>
      <c r="K24" s="48" t="s">
        <v>31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5" t="s">
        <v>34</v>
      </c>
      <c r="O25" s="56">
        <f>SUM(O19:O24)</f>
        <v>7672.5599999999995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1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2"/>
      <c r="G27" s="4"/>
      <c r="H27" s="4"/>
      <c r="I27" s="4"/>
      <c r="J27" s="52"/>
      <c r="K27" s="52"/>
      <c r="L27" s="44" t="str">
        <f t="shared" si="2"/>
        <v/>
      </c>
      <c r="M27" s="54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39</v>
      </c>
      <c r="C28" s="85"/>
      <c r="D28" s="86"/>
      <c r="E28" s="87"/>
      <c r="F28" s="88">
        <v>1</v>
      </c>
      <c r="G28" s="83" t="s">
        <v>36</v>
      </c>
      <c r="H28" s="83">
        <v>12</v>
      </c>
      <c r="I28" s="89" t="s">
        <v>30</v>
      </c>
      <c r="J28" s="90">
        <v>4300</v>
      </c>
      <c r="K28" s="91" t="s">
        <v>31</v>
      </c>
      <c r="L28" s="66">
        <f t="shared" si="2"/>
        <v>358.33333333333331</v>
      </c>
      <c r="M28" s="92">
        <f t="shared" ref="M28:M35" si="5">IF(F28="","",(IF(I28="USD",(L28*$F$7*F28),(L28*F28))))</f>
        <v>358.33333333333331</v>
      </c>
      <c r="N28" s="46">
        <v>0.03</v>
      </c>
      <c r="O28" s="45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3" t="s">
        <v>40</v>
      </c>
      <c r="C29" s="85"/>
      <c r="D29" s="86"/>
      <c r="E29" s="94"/>
      <c r="F29" s="95">
        <v>1</v>
      </c>
      <c r="G29" s="89" t="s">
        <v>36</v>
      </c>
      <c r="H29" s="89">
        <v>12</v>
      </c>
      <c r="I29" s="89" t="s">
        <v>30</v>
      </c>
      <c r="J29" s="96">
        <v>1750</v>
      </c>
      <c r="K29" s="91" t="s">
        <v>31</v>
      </c>
      <c r="L29" s="66">
        <f t="shared" si="2"/>
        <v>145.83333333333334</v>
      </c>
      <c r="M29" s="92">
        <f t="shared" si="5"/>
        <v>145.83333333333334</v>
      </c>
      <c r="N29" s="46">
        <v>0.03</v>
      </c>
      <c r="O29" s="45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7" t="s">
        <v>41</v>
      </c>
      <c r="C30" s="85"/>
      <c r="D30" s="86"/>
      <c r="E30" s="94"/>
      <c r="F30" s="98">
        <v>1</v>
      </c>
      <c r="G30" s="89" t="s">
        <v>36</v>
      </c>
      <c r="H30" s="89">
        <v>12</v>
      </c>
      <c r="I30" s="89" t="s">
        <v>30</v>
      </c>
      <c r="J30" s="96">
        <v>375</v>
      </c>
      <c r="K30" s="91" t="s">
        <v>31</v>
      </c>
      <c r="L30" s="66">
        <f t="shared" si="2"/>
        <v>31.25</v>
      </c>
      <c r="M30" s="92">
        <f t="shared" si="5"/>
        <v>31.25</v>
      </c>
      <c r="N30" s="46">
        <v>0.03</v>
      </c>
      <c r="O30" s="45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99" t="s">
        <v>42</v>
      </c>
      <c r="C31" s="85"/>
      <c r="D31" s="86"/>
      <c r="E31" s="100"/>
      <c r="F31" s="98">
        <v>1</v>
      </c>
      <c r="G31" s="101" t="s">
        <v>36</v>
      </c>
      <c r="H31" s="101">
        <v>1</v>
      </c>
      <c r="I31" s="89" t="s">
        <v>30</v>
      </c>
      <c r="J31" s="96">
        <v>220</v>
      </c>
      <c r="K31" s="91" t="s">
        <v>31</v>
      </c>
      <c r="L31" s="66">
        <f t="shared" si="2"/>
        <v>220</v>
      </c>
      <c r="M31" s="92">
        <f t="shared" si="5"/>
        <v>220</v>
      </c>
      <c r="N31" s="46">
        <v>0.03</v>
      </c>
      <c r="O31" s="45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7" t="s">
        <v>43</v>
      </c>
      <c r="C32" s="85"/>
      <c r="D32" s="86"/>
      <c r="E32" s="94"/>
      <c r="F32" s="98">
        <v>1</v>
      </c>
      <c r="G32" s="89" t="s">
        <v>36</v>
      </c>
      <c r="H32" s="89">
        <v>1</v>
      </c>
      <c r="I32" s="89" t="s">
        <v>30</v>
      </c>
      <c r="J32" s="96">
        <v>250</v>
      </c>
      <c r="K32" s="91" t="s">
        <v>31</v>
      </c>
      <c r="L32" s="66">
        <f t="shared" si="2"/>
        <v>250</v>
      </c>
      <c r="M32" s="92">
        <f t="shared" si="5"/>
        <v>250</v>
      </c>
      <c r="N32" s="46">
        <v>0.03</v>
      </c>
      <c r="O32" s="45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2" t="s">
        <v>44</v>
      </c>
      <c r="C33" s="85"/>
      <c r="D33" s="86"/>
      <c r="E33" s="94"/>
      <c r="F33" s="98">
        <v>1</v>
      </c>
      <c r="G33" s="83" t="s">
        <v>36</v>
      </c>
      <c r="H33" s="89">
        <v>1</v>
      </c>
      <c r="I33" s="89" t="s">
        <v>30</v>
      </c>
      <c r="J33" s="96">
        <v>25</v>
      </c>
      <c r="K33" s="91" t="s">
        <v>31</v>
      </c>
      <c r="L33" s="66">
        <f t="shared" si="2"/>
        <v>25</v>
      </c>
      <c r="M33" s="92">
        <f t="shared" si="5"/>
        <v>25</v>
      </c>
      <c r="N33" s="46">
        <v>0.03</v>
      </c>
      <c r="O33" s="45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3" t="s">
        <v>45</v>
      </c>
      <c r="C34" s="85"/>
      <c r="D34" s="86"/>
      <c r="E34" s="104"/>
      <c r="F34" s="88">
        <v>1</v>
      </c>
      <c r="G34" s="83" t="s">
        <v>36</v>
      </c>
      <c r="H34" s="105">
        <v>1</v>
      </c>
      <c r="I34" s="89" t="s">
        <v>30</v>
      </c>
      <c r="J34" s="96">
        <v>650</v>
      </c>
      <c r="K34" s="91" t="s">
        <v>31</v>
      </c>
      <c r="L34" s="66">
        <f t="shared" si="2"/>
        <v>650</v>
      </c>
      <c r="M34" s="92">
        <f t="shared" si="5"/>
        <v>650</v>
      </c>
      <c r="N34" s="46">
        <v>0.03</v>
      </c>
      <c r="O34" s="45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3" t="s">
        <v>46</v>
      </c>
      <c r="C35" s="85"/>
      <c r="D35" s="86"/>
      <c r="E35" s="104"/>
      <c r="F35" s="88">
        <v>1</v>
      </c>
      <c r="G35" s="83" t="s">
        <v>36</v>
      </c>
      <c r="H35" s="105">
        <v>1</v>
      </c>
      <c r="I35" s="89" t="s">
        <v>30</v>
      </c>
      <c r="J35" s="96">
        <v>750</v>
      </c>
      <c r="K35" s="91" t="s">
        <v>31</v>
      </c>
      <c r="L35" s="66">
        <f t="shared" si="2"/>
        <v>750</v>
      </c>
      <c r="M35" s="92">
        <f t="shared" si="5"/>
        <v>750</v>
      </c>
      <c r="N35" s="46">
        <v>0.03</v>
      </c>
      <c r="O35" s="45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6"/>
      <c r="C36" s="26"/>
      <c r="D36" s="27"/>
      <c r="E36" s="107"/>
      <c r="F36" s="70"/>
      <c r="G36" s="49"/>
      <c r="H36" s="108"/>
      <c r="I36" s="39"/>
      <c r="J36" s="43"/>
      <c r="K36" s="48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09"/>
      <c r="C37" s="109"/>
      <c r="D37" s="109"/>
      <c r="E37" s="107"/>
      <c r="F37" s="110"/>
      <c r="G37" s="108"/>
      <c r="H37" s="108"/>
      <c r="I37" s="108"/>
      <c r="J37" s="111"/>
      <c r="K37" s="110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2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5" t="s">
        <v>34</v>
      </c>
      <c r="O38" s="56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2" t="s">
        <v>47</v>
      </c>
      <c r="C39" s="26"/>
      <c r="D39" s="27"/>
      <c r="E39" s="38"/>
      <c r="F39" s="39">
        <v>1</v>
      </c>
      <c r="G39" s="49" t="s">
        <v>36</v>
      </c>
      <c r="H39" s="39">
        <v>1</v>
      </c>
      <c r="I39" s="39" t="s">
        <v>30</v>
      </c>
      <c r="J39" s="113">
        <v>0</v>
      </c>
      <c r="K39" s="48" t="s">
        <v>31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2" t="s">
        <v>48</v>
      </c>
      <c r="C40" s="26"/>
      <c r="D40" s="27"/>
      <c r="E40" s="38"/>
      <c r="F40" s="39">
        <v>1</v>
      </c>
      <c r="G40" s="49" t="s">
        <v>36</v>
      </c>
      <c r="H40" s="39">
        <v>1</v>
      </c>
      <c r="I40" s="39" t="s">
        <v>30</v>
      </c>
      <c r="J40" s="113">
        <v>0</v>
      </c>
      <c r="K40" s="48" t="s">
        <v>31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4" t="s">
        <v>49</v>
      </c>
      <c r="C41" s="115"/>
      <c r="D41" s="27"/>
      <c r="E41" s="38"/>
      <c r="F41" s="39">
        <v>1</v>
      </c>
      <c r="G41" s="49" t="s">
        <v>36</v>
      </c>
      <c r="H41" s="39">
        <v>1</v>
      </c>
      <c r="I41" s="39" t="s">
        <v>30</v>
      </c>
      <c r="J41" s="113">
        <v>0</v>
      </c>
      <c r="K41" s="48" t="s">
        <v>31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5" t="s">
        <v>34</v>
      </c>
      <c r="O42" s="116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50</v>
      </c>
      <c r="C43" s="26"/>
      <c r="D43" s="27"/>
      <c r="E43" s="38"/>
      <c r="F43" s="39">
        <v>1</v>
      </c>
      <c r="G43" s="49" t="s">
        <v>36</v>
      </c>
      <c r="H43" s="39">
        <v>1</v>
      </c>
      <c r="I43" s="39" t="s">
        <v>30</v>
      </c>
      <c r="J43" s="113">
        <v>0</v>
      </c>
      <c r="K43" s="48" t="s">
        <v>31</v>
      </c>
      <c r="L43" s="44">
        <v>30000</v>
      </c>
      <c r="M43" s="45">
        <f t="shared" ref="M43:M44" si="10">IF(F43="","",(IF(I43="USD",(L43*$F$7*F43),(L43*F43))))</f>
        <v>30000</v>
      </c>
      <c r="N43" s="46">
        <v>0</v>
      </c>
      <c r="O43" s="117">
        <f t="shared" ref="O43:O44" si="11">IF(M43="","",(M43*(1+N43)))</f>
        <v>30000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51</v>
      </c>
      <c r="C44" s="26"/>
      <c r="D44" s="27"/>
      <c r="E44" s="38"/>
      <c r="F44" s="39">
        <v>1</v>
      </c>
      <c r="G44" s="49" t="s">
        <v>36</v>
      </c>
      <c r="H44" s="39">
        <v>1</v>
      </c>
      <c r="I44" s="39" t="s">
        <v>30</v>
      </c>
      <c r="J44" s="113">
        <v>0</v>
      </c>
      <c r="K44" s="48" t="s">
        <v>31</v>
      </c>
      <c r="L44" s="44">
        <v>2000</v>
      </c>
      <c r="M44" s="45">
        <f t="shared" si="10"/>
        <v>2000</v>
      </c>
      <c r="N44" s="46">
        <v>0</v>
      </c>
      <c r="O44" s="117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8"/>
      <c r="C45" s="118"/>
      <c r="D45" s="118"/>
      <c r="E45" s="5"/>
      <c r="F45" s="4"/>
      <c r="G45" s="4"/>
      <c r="H45" s="4"/>
      <c r="I45" s="4"/>
      <c r="J45" s="119"/>
      <c r="K45" s="4"/>
      <c r="L45" s="53"/>
      <c r="M45" s="54"/>
      <c r="N45" s="55" t="s">
        <v>34</v>
      </c>
      <c r="O45" s="116">
        <f>SUM(O43:O44)</f>
        <v>32000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52</v>
      </c>
      <c r="O46" s="120">
        <f>+O18+O25+O38+O42+O45</f>
        <v>141334.48916666667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1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53</v>
      </c>
      <c r="N47" s="46">
        <v>0.05</v>
      </c>
      <c r="O47" s="122">
        <f>+O46*N47</f>
        <v>7066.724458333334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54</v>
      </c>
      <c r="N48" s="10"/>
      <c r="O48" s="123">
        <f>SUM(O46:O47)</f>
        <v>148401.213625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4">
        <v>149000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5-DDWKSG126F211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2026-03-24T12:31:03Z</dcterms:created>
  <dcterms:modified xsi:type="dcterms:W3CDTF">2026-03-24T12:31:32Z</dcterms:modified>
</cp:coreProperties>
</file>