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XE\"/>
    </mc:Choice>
  </mc:AlternateContent>
  <xr:revisionPtr revIDLastSave="0" documentId="8_{A85A003E-2251-4394-BE24-494476A65AAA}" xr6:coauthVersionLast="47" xr6:coauthVersionMax="47" xr10:uidLastSave="{00000000-0000-0000-0000-000000000000}"/>
  <bookViews>
    <workbookView xWindow="-108" yWindow="-108" windowWidth="23256" windowHeight="12456" xr2:uid="{8E3ADFC2-7E6E-49C9-97E5-07635B58F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M43" i="1"/>
  <c r="M41" i="1"/>
  <c r="C41" i="1"/>
  <c r="L40" i="1"/>
  <c r="L39" i="1"/>
  <c r="M36" i="1"/>
  <c r="L35" i="1"/>
  <c r="L34" i="1"/>
  <c r="L33" i="1"/>
  <c r="L32" i="1"/>
  <c r="L31" i="1"/>
  <c r="L30" i="1"/>
  <c r="L29" i="1"/>
  <c r="L28" i="1"/>
  <c r="L27" i="1"/>
  <c r="M26" i="1"/>
  <c r="L26" i="1"/>
  <c r="M25" i="1"/>
  <c r="M24" i="1"/>
  <c r="M23" i="1"/>
  <c r="M22" i="1"/>
  <c r="L21" i="1"/>
  <c r="L20" i="1"/>
  <c r="L19" i="1"/>
  <c r="M17" i="1"/>
  <c r="M14" i="1"/>
  <c r="L14" i="1"/>
  <c r="M13" i="1"/>
  <c r="L13" i="1"/>
  <c r="M44" i="1" l="1"/>
  <c r="O44" i="1" s="1"/>
  <c r="O43" i="1"/>
  <c r="O45" i="1" s="1"/>
  <c r="O41" i="1"/>
  <c r="O36" i="1"/>
  <c r="M35" i="1"/>
  <c r="O35" i="1" s="1"/>
  <c r="M34" i="1"/>
  <c r="O34" i="1" s="1"/>
  <c r="M33" i="1"/>
  <c r="O33" i="1" s="1"/>
  <c r="M30" i="1"/>
  <c r="O30" i="1" s="1"/>
  <c r="O26" i="1"/>
  <c r="O23" i="1"/>
  <c r="M21" i="1"/>
  <c r="O21" i="1" s="1"/>
  <c r="M20" i="1"/>
  <c r="O20" i="1" s="1"/>
  <c r="M19" i="1"/>
  <c r="O19" i="1" s="1"/>
  <c r="O25" i="1" s="1"/>
  <c r="O13" i="1"/>
  <c r="M40" i="1"/>
  <c r="O40" i="1" s="1"/>
  <c r="M39" i="1"/>
  <c r="O39" i="1" s="1"/>
  <c r="O42" i="1" s="1"/>
  <c r="M32" i="1"/>
  <c r="O32" i="1" s="1"/>
  <c r="M31" i="1"/>
  <c r="O31" i="1" s="1"/>
  <c r="M29" i="1"/>
  <c r="O29" i="1" s="1"/>
  <c r="M28" i="1"/>
  <c r="O28" i="1" s="1"/>
  <c r="O38" i="1" s="1"/>
  <c r="O24" i="1"/>
  <c r="O22" i="1"/>
  <c r="O17" i="1"/>
  <c r="O14" i="1"/>
  <c r="O18" i="1" l="1"/>
  <c r="O46" i="1" s="1"/>
  <c r="O47" i="1" l="1"/>
  <c r="O48" i="1"/>
</calcChain>
</file>

<file path=xl/sharedStrings.xml><?xml version="1.0" encoding="utf-8"?>
<sst xmlns="http://schemas.openxmlformats.org/spreadsheetml/2006/main" count="121" uniqueCount="58">
  <si>
    <t>ORDER COSTING FORM</t>
  </si>
  <si>
    <t>STYLE :</t>
  </si>
  <si>
    <t>5+BLWSIG226I003</t>
  </si>
  <si>
    <t>WASHING TYPE :</t>
  </si>
  <si>
    <t>GARMENT COLOR :</t>
  </si>
  <si>
    <t>SOFT YELLOW</t>
  </si>
  <si>
    <t>GARMENT DESC :</t>
  </si>
  <si>
    <t>LONG SLEEVE SHIRT</t>
  </si>
  <si>
    <t>QTY ORDER :</t>
  </si>
  <si>
    <t>PCS</t>
  </si>
  <si>
    <t>FABRIC COMPOSITION</t>
  </si>
  <si>
    <t>:80% Cotton 20% Polyester</t>
  </si>
  <si>
    <t>BRANDS :</t>
  </si>
  <si>
    <t>EXECUTIVE</t>
  </si>
  <si>
    <t>MILLS :  UNITIKA / NISHINBO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</si>
  <si>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</si>
  <si>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</si>
  <si>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</si>
  <si>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</si>
  <si>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</si>
  <si>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</si>
  <si>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</si>
  <si>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</si>
  <si>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</si>
  <si>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</si>
  <si>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</si>
  <si>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</si>
  <si>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</si>
  <si>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</si>
  <si>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U-823049 80% Cotton 20% Polyester ( YARN DYED STRIPE)</t>
  </si>
  <si>
    <t>YARDS</t>
  </si>
  <si>
    <t>IDR</t>
  </si>
  <si>
    <t>Local</t>
  </si>
  <si>
    <t xml:space="preserve">EASY CARE 55% Cotton, 45%Tetoron (=Rayon/Poly), fw: 58/59", 116gsm </t>
  </si>
  <si>
    <t>OFFWHITE</t>
  </si>
  <si>
    <t>Yards</t>
  </si>
  <si>
    <t>TOTAL =</t>
  </si>
  <si>
    <t>Benang</t>
  </si>
  <si>
    <t>Pcs</t>
  </si>
  <si>
    <t>POLY BUTTON SW2421</t>
  </si>
  <si>
    <t>OFFWHITE (DOFF)</t>
  </si>
  <si>
    <t>INTERLINING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</si>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</sst>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000000"/>
      <name val="Calibri"/>
      <family val="2"/>
      <scheme val="minor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126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4" fillId="2" borderId="12" xfId="0" applyNumberFormat="1" applyFont="1" applyFill="1" applyBorder="1" applyAlignment="1">
      <alignment horizontal="center"/>
    </xf>
    <xf numFmtId="43" fontId="11" fillId="2" borderId="6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165" fontId="9" fillId="2" borderId="12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 applyAlignment="1">
      <alignment wrapText="1"/>
    </xf>
    <xf numFmtId="4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166" fontId="9" fillId="2" borderId="12" xfId="0" applyNumberFormat="1" applyFont="1" applyFill="1" applyBorder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6" fillId="0" borderId="6" xfId="2" applyFont="1" applyBorder="1"/>
    <xf numFmtId="0" fontId="16" fillId="0" borderId="7" xfId="2" applyFont="1" applyBorder="1"/>
    <xf numFmtId="0" fontId="9" fillId="2" borderId="12" xfId="2" applyFont="1" applyFill="1" applyBorder="1"/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0" fontId="4" fillId="2" borderId="5" xfId="2" applyFont="1" applyFill="1" applyBorder="1" applyAlignment="1">
      <alignment horizontal="left"/>
    </xf>
    <xf numFmtId="165" fontId="4" fillId="2" borderId="12" xfId="2" applyNumberFormat="1" applyFont="1" applyFill="1" applyBorder="1" applyAlignment="1">
      <alignment horizontal="center"/>
    </xf>
    <xf numFmtId="0" fontId="11" fillId="0" borderId="5" xfId="2" applyFont="1" applyBorder="1"/>
    <xf numFmtId="0" fontId="14" fillId="2" borderId="12" xfId="2" applyFont="1" applyFill="1" applyBorder="1"/>
    <xf numFmtId="0" fontId="14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8" fillId="2" borderId="12" xfId="2" applyFont="1" applyFill="1" applyBorder="1"/>
    <xf numFmtId="0" fontId="18" fillId="2" borderId="12" xfId="2" applyFont="1" applyFill="1" applyBorder="1" applyAlignment="1">
      <alignment horizontal="center"/>
    </xf>
    <xf numFmtId="0" fontId="17" fillId="2" borderId="5" xfId="0" applyFont="1" applyFill="1" applyBorder="1" applyAlignment="1">
      <alignment horizontal="left"/>
    </xf>
    <xf numFmtId="0" fontId="18" fillId="2" borderId="12" xfId="0" applyFont="1" applyFill="1" applyBorder="1"/>
    <xf numFmtId="0" fontId="18" fillId="2" borderId="12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left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0" fontId="19" fillId="2" borderId="5" xfId="0" applyFont="1" applyFill="1" applyBorder="1" applyAlignment="1">
      <alignment horizontal="center"/>
    </xf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11" fillId="5" borderId="0" xfId="0" applyFont="1" applyFill="1"/>
  </cellXfs>
  <cellStyles count="3">
    <cellStyle name="Comma" xfId="1" builtinId="3"/>
    <cellStyle name="Normal" xfId="0" builtinId="0"/>
    <cellStyle name="Normal 2" xfId="2" xr:uid="{9831E5FC-359E-4722-A770-39679267F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904875</xdr:colOff>
      <xdr:row>0</xdr:row>
      <xdr:rowOff>1</xdr:rowOff>
    </xdr:from>
    <xdr:ext cx="1466850" cy="1752600"/>
    <xdr:pic>
      <xdr:nvPicPr>
        <xdr:cNvPr id="2" name="Shape 3">
          <a:extLst>
            <a:ext uri="{FF2B5EF4-FFF2-40B4-BE49-F238E27FC236}">
              <a16:creationId xmlns:a16="http://schemas.microsoft.com/office/drawing/2014/main" id="{A3A631C9-0C28-4C39-9E29-70A003120FB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 l="8140" r="37080" b="49215"/>
        <a:stretch/>
      </xdr:blipFill>
      <xdr:spPr>
        <a:xfrm>
          <a:off x="12860655" y="1"/>
          <a:ext cx="1466850" cy="1752600"/>
        </a:xfrm>
        <a:prstGeom prst="rect">
          <a:avLst/>
        </a:prstGeom>
        <a:noFill/>
        <a:ln>
          <a:noFill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A84D-5C44-41EC-9B11-4D70420F9F6C}">
  <dimension ref="A1:Z1001"/>
  <sheetViews>
    <sheetView tabSelected="1" workbookViewId="0">
      <selection activeCell="C3" sqref="C3"/>
    </sheetView>
  </sheetViews>
  <sheetFormatPr defaultColWidth="16" defaultRowHeight="15" customHeight="1" x14ac:dyDescent="0.3"/>
  <cols>
    <col min="1" max="1" width="8" customWidth="1"/>
    <col min="2" max="2" width="28.5546875" customWidth="1"/>
    <col min="3" max="3" width="24.88671875" customWidth="1"/>
    <col min="4" max="4" width="10" customWidth="1"/>
    <col min="5" max="5" width="22.6640625" customWidth="1"/>
    <col min="6" max="6" width="11.33203125" customWidth="1"/>
    <col min="7" max="7" width="9.109375" customWidth="1"/>
    <col min="8" max="8" width="8.21875" customWidth="1"/>
    <col min="9" max="9" width="10.21875" customWidth="1"/>
    <col min="10" max="10" width="14.6640625" customWidth="1"/>
    <col min="11" max="11" width="11.77734375" customWidth="1"/>
    <col min="12" max="12" width="14.88671875" customWidth="1"/>
    <col min="13" max="13" width="20.21875" customWidth="1"/>
    <col min="14" max="14" width="9.77734375" customWidth="1"/>
    <col min="15" max="15" width="19.554687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2</v>
      </c>
      <c r="D3" s="8"/>
      <c r="E3" s="9" t="s">
        <v>3</v>
      </c>
      <c r="F3" s="9"/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4</v>
      </c>
      <c r="C4" s="7" t="s">
        <v>5</v>
      </c>
      <c r="D4" s="8"/>
      <c r="E4" s="9" t="s">
        <v>6</v>
      </c>
      <c r="F4" s="12" t="s">
        <v>7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8</v>
      </c>
      <c r="C5" s="14">
        <v>1800</v>
      </c>
      <c r="D5" s="8" t="s">
        <v>9</v>
      </c>
      <c r="E5" s="15" t="s">
        <v>10</v>
      </c>
      <c r="F5" s="15" t="s">
        <v>11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12</v>
      </c>
      <c r="C7" s="18" t="s">
        <v>13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 t="s">
        <v>14</v>
      </c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15</v>
      </c>
      <c r="B10" s="22" t="s">
        <v>16</v>
      </c>
      <c r="C10" s="23"/>
      <c r="D10" s="24"/>
      <c r="E10" s="21" t="s">
        <v>17</v>
      </c>
      <c r="F10" s="22" t="s">
        <v>18</v>
      </c>
      <c r="G10" s="24"/>
      <c r="H10" s="25" t="s">
        <v>19</v>
      </c>
      <c r="I10" s="26"/>
      <c r="J10" s="26"/>
      <c r="K10" s="26"/>
      <c r="L10" s="27"/>
      <c r="M10" s="21" t="s">
        <v>20</v>
      </c>
      <c r="N10" s="28" t="s">
        <v>21</v>
      </c>
      <c r="O10" s="21" t="s">
        <v>22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23</v>
      </c>
      <c r="I11" s="34" t="s">
        <v>24</v>
      </c>
      <c r="J11" s="34" t="s">
        <v>25</v>
      </c>
      <c r="K11" s="35" t="s">
        <v>26</v>
      </c>
      <c r="L11" s="34" t="s">
        <v>27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28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29</v>
      </c>
      <c r="C13" s="26"/>
      <c r="D13" s="27"/>
      <c r="E13" s="38" t="s">
        <v>5</v>
      </c>
      <c r="F13" s="41">
        <v>1.381</v>
      </c>
      <c r="G13" s="39" t="s">
        <v>30</v>
      </c>
      <c r="H13" s="39">
        <v>1</v>
      </c>
      <c r="I13" s="39" t="s">
        <v>31</v>
      </c>
      <c r="J13" s="42">
        <v>32500</v>
      </c>
      <c r="K13" s="43" t="s">
        <v>32</v>
      </c>
      <c r="L13" s="44">
        <f t="shared" ref="L13:L14" si="0">IF(H13="","",(IF(K13="Local",(J13/H13),(J13/H13*1.3))))</f>
        <v>32500</v>
      </c>
      <c r="M13" s="45">
        <f>+F13*J13</f>
        <v>44882.5</v>
      </c>
      <c r="N13" s="46">
        <v>0</v>
      </c>
      <c r="O13" s="45">
        <f t="shared" ref="O13:O14" si="1">IF(M13="","",(M13*(1+N13)))</f>
        <v>44882.5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33</v>
      </c>
      <c r="C14" s="26"/>
      <c r="D14" s="27"/>
      <c r="E14" s="47" t="s">
        <v>34</v>
      </c>
      <c r="F14" s="48">
        <v>0.51</v>
      </c>
      <c r="G14" s="49" t="s">
        <v>35</v>
      </c>
      <c r="H14" s="49">
        <v>1</v>
      </c>
      <c r="I14" s="49" t="s">
        <v>31</v>
      </c>
      <c r="J14" s="42">
        <v>25350</v>
      </c>
      <c r="K14" s="43" t="s">
        <v>32</v>
      </c>
      <c r="L14" s="44">
        <f t="shared" si="0"/>
        <v>25350</v>
      </c>
      <c r="M14" s="45">
        <f>+F14*J14</f>
        <v>12928.5</v>
      </c>
      <c r="N14" s="46">
        <v>0</v>
      </c>
      <c r="O14" s="45">
        <f t="shared" si="1"/>
        <v>12928.5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41"/>
      <c r="G15" s="39"/>
      <c r="H15" s="39"/>
      <c r="I15" s="39"/>
      <c r="J15" s="43"/>
      <c r="K15" s="43"/>
      <c r="L15" s="44"/>
      <c r="M15" s="45"/>
      <c r="N15" s="46"/>
      <c r="O15" s="4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4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0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1"/>
      <c r="K18" s="51"/>
      <c r="L18" s="52"/>
      <c r="M18" s="53"/>
      <c r="N18" s="54" t="s">
        <v>36</v>
      </c>
      <c r="O18" s="55">
        <f>SUM(O13:O16)</f>
        <v>57811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6">
        <v>1</v>
      </c>
      <c r="B19" s="57" t="s">
        <v>37</v>
      </c>
      <c r="C19" s="23"/>
      <c r="D19" s="24"/>
      <c r="E19" s="58"/>
      <c r="F19" s="59">
        <v>1</v>
      </c>
      <c r="G19" s="60" t="s">
        <v>38</v>
      </c>
      <c r="H19" s="61">
        <v>1</v>
      </c>
      <c r="I19" s="39" t="s">
        <v>31</v>
      </c>
      <c r="J19" s="62">
        <v>1000</v>
      </c>
      <c r="K19" s="63" t="s">
        <v>32</v>
      </c>
      <c r="L19" s="44">
        <f t="shared" ref="L19:L35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5">
      <c r="A20" s="56">
        <v>2</v>
      </c>
      <c r="B20" s="65" t="s">
        <v>39</v>
      </c>
      <c r="C20" s="26"/>
      <c r="D20" s="27"/>
      <c r="E20" s="47" t="s">
        <v>40</v>
      </c>
      <c r="F20" s="63">
        <v>12</v>
      </c>
      <c r="G20" s="60" t="s">
        <v>38</v>
      </c>
      <c r="H20" s="60">
        <v>1</v>
      </c>
      <c r="I20" s="39" t="s">
        <v>31</v>
      </c>
      <c r="J20" s="66">
        <v>210</v>
      </c>
      <c r="K20" s="63" t="s">
        <v>32</v>
      </c>
      <c r="L20" s="67">
        <f t="shared" si="2"/>
        <v>210</v>
      </c>
      <c r="M20" s="68">
        <f t="shared" si="3"/>
        <v>2520</v>
      </c>
      <c r="N20" s="46">
        <v>0.03</v>
      </c>
      <c r="O20" s="45">
        <f t="shared" si="4"/>
        <v>2595.6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6">
        <v>3</v>
      </c>
      <c r="B21" s="69" t="s">
        <v>41</v>
      </c>
      <c r="C21" s="26"/>
      <c r="D21" s="27"/>
      <c r="E21" s="70"/>
      <c r="F21" s="71">
        <v>6.5000000000000002E-2</v>
      </c>
      <c r="G21" s="60" t="s">
        <v>30</v>
      </c>
      <c r="H21" s="60">
        <v>1</v>
      </c>
      <c r="I21" s="39" t="s">
        <v>31</v>
      </c>
      <c r="J21" s="60">
        <v>15000</v>
      </c>
      <c r="K21" s="63" t="s">
        <v>32</v>
      </c>
      <c r="L21" s="67">
        <f t="shared" si="2"/>
        <v>15000</v>
      </c>
      <c r="M21" s="68">
        <f t="shared" si="3"/>
        <v>975</v>
      </c>
      <c r="N21" s="46">
        <v>0.03</v>
      </c>
      <c r="O21" s="45">
        <f t="shared" si="4"/>
        <v>1004.25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72">
        <v>4</v>
      </c>
      <c r="B22" s="69"/>
      <c r="C22" s="26"/>
      <c r="D22" s="27"/>
      <c r="E22" s="70"/>
      <c r="F22" s="71"/>
      <c r="G22" s="60" t="s">
        <v>38</v>
      </c>
      <c r="H22" s="60">
        <v>1</v>
      </c>
      <c r="I22" s="39" t="s">
        <v>31</v>
      </c>
      <c r="J22" s="60"/>
      <c r="K22" s="63" t="s">
        <v>32</v>
      </c>
      <c r="L22" s="67"/>
      <c r="M22" s="45" t="str">
        <f t="shared" si="3"/>
        <v/>
      </c>
      <c r="N22" s="46">
        <v>0.03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72">
        <v>5</v>
      </c>
      <c r="B23" s="73"/>
      <c r="C23" s="26"/>
      <c r="D23" s="27"/>
      <c r="E23" s="70"/>
      <c r="F23" s="63"/>
      <c r="G23" s="60" t="s">
        <v>38</v>
      </c>
      <c r="H23" s="60">
        <v>0</v>
      </c>
      <c r="I23" s="39" t="s">
        <v>31</v>
      </c>
      <c r="J23" s="66">
        <v>0</v>
      </c>
      <c r="K23" s="63" t="s">
        <v>32</v>
      </c>
      <c r="L23" s="44"/>
      <c r="M23" s="68" t="str">
        <f t="shared" si="3"/>
        <v/>
      </c>
      <c r="N23" s="46">
        <v>0</v>
      </c>
      <c r="O23" s="68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72">
        <v>6</v>
      </c>
      <c r="B24" s="74"/>
      <c r="C24" s="26"/>
      <c r="D24" s="27"/>
      <c r="E24" s="75"/>
      <c r="F24" s="63"/>
      <c r="G24" s="60" t="s">
        <v>38</v>
      </c>
      <c r="H24" s="76">
        <v>0</v>
      </c>
      <c r="I24" s="39" t="s">
        <v>31</v>
      </c>
      <c r="J24" s="77">
        <v>0</v>
      </c>
      <c r="K24" s="63" t="s">
        <v>32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8"/>
      <c r="C25" s="32"/>
      <c r="D25" s="33"/>
      <c r="E25" s="79"/>
      <c r="F25" s="80"/>
      <c r="G25" s="81"/>
      <c r="H25" s="81">
        <v>0</v>
      </c>
      <c r="I25" s="81"/>
      <c r="J25" s="82"/>
      <c r="K25" s="82"/>
      <c r="L25" s="44"/>
      <c r="M25" s="45" t="str">
        <f t="shared" si="3"/>
        <v/>
      </c>
      <c r="N25" s="54" t="s">
        <v>36</v>
      </c>
      <c r="O25" s="55">
        <f>SUM(O19:O24)</f>
        <v>4629.8500000000004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0"/>
      <c r="C26" s="26"/>
      <c r="D26" s="27"/>
      <c r="E26" s="38"/>
      <c r="F26" s="4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1"/>
      <c r="G27" s="4"/>
      <c r="H27" s="4"/>
      <c r="I27" s="4"/>
      <c r="J27" s="51"/>
      <c r="K27" s="51"/>
      <c r="L27" s="44" t="str">
        <f t="shared" si="2"/>
        <v/>
      </c>
      <c r="M27" s="53"/>
      <c r="N27" s="83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4">
        <v>1</v>
      </c>
      <c r="B28" s="85" t="s">
        <v>42</v>
      </c>
      <c r="C28" s="86"/>
      <c r="D28" s="87"/>
      <c r="E28" s="88"/>
      <c r="F28" s="89">
        <v>1</v>
      </c>
      <c r="G28" s="84" t="s">
        <v>38</v>
      </c>
      <c r="H28" s="84">
        <v>12</v>
      </c>
      <c r="I28" s="90" t="s">
        <v>31</v>
      </c>
      <c r="J28" s="91">
        <v>4300</v>
      </c>
      <c r="K28" s="92" t="s">
        <v>32</v>
      </c>
      <c r="L28" s="67">
        <f t="shared" si="2"/>
        <v>358.33333333333331</v>
      </c>
      <c r="M28" s="93">
        <f t="shared" ref="M28:M35" si="5">IF(F28="","",(IF(I28="USD",(L28*$F$7*F28),(L28*F28))))</f>
        <v>358.33333333333331</v>
      </c>
      <c r="N28" s="46">
        <v>0.03</v>
      </c>
      <c r="O28" s="45">
        <f t="shared" ref="O28:O32" si="6">IF(M28="","",(M28*(1+N28)))</f>
        <v>369.08333333333331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4">
        <v>2</v>
      </c>
      <c r="B29" s="94" t="s">
        <v>43</v>
      </c>
      <c r="C29" s="86"/>
      <c r="D29" s="87"/>
      <c r="E29" s="95"/>
      <c r="F29" s="96">
        <v>1</v>
      </c>
      <c r="G29" s="90" t="s">
        <v>38</v>
      </c>
      <c r="H29" s="90">
        <v>12</v>
      </c>
      <c r="I29" s="90" t="s">
        <v>31</v>
      </c>
      <c r="J29" s="97">
        <v>1750</v>
      </c>
      <c r="K29" s="92" t="s">
        <v>32</v>
      </c>
      <c r="L29" s="67">
        <f t="shared" si="2"/>
        <v>145.83333333333334</v>
      </c>
      <c r="M29" s="93">
        <f t="shared" si="5"/>
        <v>145.83333333333334</v>
      </c>
      <c r="N29" s="46">
        <v>0.03</v>
      </c>
      <c r="O29" s="45">
        <f t="shared" si="6"/>
        <v>150.20833333333334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4">
        <v>3</v>
      </c>
      <c r="B30" s="98" t="s">
        <v>44</v>
      </c>
      <c r="C30" s="86"/>
      <c r="D30" s="87"/>
      <c r="E30" s="95"/>
      <c r="F30" s="99">
        <v>1</v>
      </c>
      <c r="G30" s="90" t="s">
        <v>38</v>
      </c>
      <c r="H30" s="90">
        <v>12</v>
      </c>
      <c r="I30" s="90" t="s">
        <v>31</v>
      </c>
      <c r="J30" s="97">
        <v>375</v>
      </c>
      <c r="K30" s="92" t="s">
        <v>32</v>
      </c>
      <c r="L30" s="67">
        <f t="shared" si="2"/>
        <v>31.25</v>
      </c>
      <c r="M30" s="93">
        <f t="shared" si="5"/>
        <v>31.25</v>
      </c>
      <c r="N30" s="46">
        <v>0.03</v>
      </c>
      <c r="O30" s="45">
        <f t="shared" si="6"/>
        <v>32.1875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4">
        <v>4</v>
      </c>
      <c r="B31" s="100" t="s">
        <v>45</v>
      </c>
      <c r="C31" s="86"/>
      <c r="D31" s="87"/>
      <c r="E31" s="101"/>
      <c r="F31" s="99">
        <v>1</v>
      </c>
      <c r="G31" s="102" t="s">
        <v>38</v>
      </c>
      <c r="H31" s="102">
        <v>1</v>
      </c>
      <c r="I31" s="90" t="s">
        <v>31</v>
      </c>
      <c r="J31" s="97">
        <v>220</v>
      </c>
      <c r="K31" s="92" t="s">
        <v>32</v>
      </c>
      <c r="L31" s="67">
        <f t="shared" si="2"/>
        <v>220</v>
      </c>
      <c r="M31" s="93">
        <f t="shared" si="5"/>
        <v>220</v>
      </c>
      <c r="N31" s="46">
        <v>0.03</v>
      </c>
      <c r="O31" s="45">
        <f t="shared" si="6"/>
        <v>226.6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4">
        <v>5</v>
      </c>
      <c r="B32" s="98" t="s">
        <v>46</v>
      </c>
      <c r="C32" s="86"/>
      <c r="D32" s="87"/>
      <c r="E32" s="95"/>
      <c r="F32" s="99">
        <v>1</v>
      </c>
      <c r="G32" s="90" t="s">
        <v>38</v>
      </c>
      <c r="H32" s="90">
        <v>1</v>
      </c>
      <c r="I32" s="90" t="s">
        <v>31</v>
      </c>
      <c r="J32" s="97">
        <v>250</v>
      </c>
      <c r="K32" s="92" t="s">
        <v>32</v>
      </c>
      <c r="L32" s="67">
        <f t="shared" si="2"/>
        <v>250</v>
      </c>
      <c r="M32" s="93">
        <f t="shared" si="5"/>
        <v>250</v>
      </c>
      <c r="N32" s="46">
        <v>0.03</v>
      </c>
      <c r="O32" s="45">
        <f t="shared" si="6"/>
        <v>257.5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4">
        <v>6</v>
      </c>
      <c r="B33" s="103" t="s">
        <v>47</v>
      </c>
      <c r="C33" s="86"/>
      <c r="D33" s="87"/>
      <c r="E33" s="95"/>
      <c r="F33" s="99">
        <v>1</v>
      </c>
      <c r="G33" s="84" t="s">
        <v>38</v>
      </c>
      <c r="H33" s="90">
        <v>1</v>
      </c>
      <c r="I33" s="90" t="s">
        <v>31</v>
      </c>
      <c r="J33" s="97">
        <v>25</v>
      </c>
      <c r="K33" s="92" t="s">
        <v>32</v>
      </c>
      <c r="L33" s="67">
        <f t="shared" si="2"/>
        <v>25</v>
      </c>
      <c r="M33" s="93">
        <f t="shared" si="5"/>
        <v>25</v>
      </c>
      <c r="N33" s="46">
        <v>0.03</v>
      </c>
      <c r="O33" s="45">
        <f>IF(M33="","",(M33*(1+N33)))</f>
        <v>25.75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4">
        <v>7</v>
      </c>
      <c r="B34" s="104" t="s">
        <v>48</v>
      </c>
      <c r="C34" s="86"/>
      <c r="D34" s="87"/>
      <c r="E34" s="105"/>
      <c r="F34" s="89">
        <v>1</v>
      </c>
      <c r="G34" s="84" t="s">
        <v>38</v>
      </c>
      <c r="H34" s="106">
        <v>1</v>
      </c>
      <c r="I34" s="90" t="s">
        <v>31</v>
      </c>
      <c r="J34" s="97">
        <v>650</v>
      </c>
      <c r="K34" s="92" t="s">
        <v>32</v>
      </c>
      <c r="L34" s="67">
        <f t="shared" si="2"/>
        <v>650</v>
      </c>
      <c r="M34" s="93">
        <f t="shared" si="5"/>
        <v>650</v>
      </c>
      <c r="N34" s="46">
        <v>0.03</v>
      </c>
      <c r="O34" s="45">
        <f>IF(M34="","",(M34*(1+N34)))</f>
        <v>669.5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4">
        <v>8</v>
      </c>
      <c r="B35" s="104" t="s">
        <v>49</v>
      </c>
      <c r="C35" s="86"/>
      <c r="D35" s="87"/>
      <c r="E35" s="105"/>
      <c r="F35" s="89">
        <v>1</v>
      </c>
      <c r="G35" s="84" t="s">
        <v>38</v>
      </c>
      <c r="H35" s="106">
        <v>1</v>
      </c>
      <c r="I35" s="90" t="s">
        <v>31</v>
      </c>
      <c r="J35" s="97">
        <v>750</v>
      </c>
      <c r="K35" s="92" t="s">
        <v>32</v>
      </c>
      <c r="L35" s="67">
        <f t="shared" si="2"/>
        <v>750</v>
      </c>
      <c r="M35" s="93">
        <f t="shared" si="5"/>
        <v>750</v>
      </c>
      <c r="N35" s="46">
        <v>0.03</v>
      </c>
      <c r="O35" s="45">
        <f>IF(M35="","",(M35*(1+N35)))</f>
        <v>772.5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60"/>
      <c r="B36" s="107"/>
      <c r="C36" s="26"/>
      <c r="D36" s="27"/>
      <c r="E36" s="108"/>
      <c r="F36" s="71"/>
      <c r="G36" s="60"/>
      <c r="H36" s="109"/>
      <c r="I36" s="39"/>
      <c r="J36" s="43"/>
      <c r="K36" s="63"/>
      <c r="L36" s="44"/>
      <c r="M36" s="45" t="str">
        <f>IF(F36="","",(IF(I36="USD",(L36*$F$7*F36),(L36*F36))))</f>
        <v/>
      </c>
      <c r="N36" s="46">
        <v>0</v>
      </c>
      <c r="O36" s="45" t="str">
        <f>IF(M36="","",(M36*(1+N36)))</f>
        <v/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60"/>
      <c r="B37" s="110"/>
      <c r="C37" s="110"/>
      <c r="D37" s="110"/>
      <c r="E37" s="108"/>
      <c r="F37" s="111"/>
      <c r="G37" s="109"/>
      <c r="H37" s="109"/>
      <c r="I37" s="109"/>
      <c r="J37" s="112"/>
      <c r="K37" s="111"/>
      <c r="L37" s="44"/>
      <c r="M37" s="45"/>
      <c r="N37" s="46"/>
      <c r="O37" s="4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3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4" t="s">
        <v>36</v>
      </c>
      <c r="O38" s="55">
        <f>SUM(O28:O36)</f>
        <v>2503.3291666666664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3" t="s">
        <v>50</v>
      </c>
      <c r="C39" s="26"/>
      <c r="D39" s="27"/>
      <c r="E39" s="38"/>
      <c r="F39" s="39">
        <v>1</v>
      </c>
      <c r="G39" s="60" t="s">
        <v>38</v>
      </c>
      <c r="H39" s="39">
        <v>1</v>
      </c>
      <c r="I39" s="39" t="s">
        <v>31</v>
      </c>
      <c r="J39" s="114">
        <v>0</v>
      </c>
      <c r="K39" s="63" t="s">
        <v>32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3" t="s">
        <v>51</v>
      </c>
      <c r="C40" s="26"/>
      <c r="D40" s="27"/>
      <c r="E40" s="38"/>
      <c r="F40" s="39">
        <v>1</v>
      </c>
      <c r="G40" s="60" t="s">
        <v>38</v>
      </c>
      <c r="H40" s="39">
        <v>1</v>
      </c>
      <c r="I40" s="39" t="s">
        <v>31</v>
      </c>
      <c r="J40" s="114">
        <v>0</v>
      </c>
      <c r="K40" s="63" t="s">
        <v>32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5" t="s">
        <v>52</v>
      </c>
      <c r="C41" s="116">
        <f>F3</f>
        <v>0</v>
      </c>
      <c r="D41" s="27"/>
      <c r="E41" s="38"/>
      <c r="F41" s="39">
        <v>1</v>
      </c>
      <c r="G41" s="60" t="s">
        <v>38</v>
      </c>
      <c r="H41" s="39">
        <v>1</v>
      </c>
      <c r="I41" s="39" t="s">
        <v>31</v>
      </c>
      <c r="J41" s="114">
        <v>0</v>
      </c>
      <c r="K41" s="63" t="s">
        <v>32</v>
      </c>
      <c r="L41" s="44">
        <v>0</v>
      </c>
      <c r="M41" s="45">
        <f t="shared" si="8"/>
        <v>0</v>
      </c>
      <c r="N41" s="46">
        <v>0</v>
      </c>
      <c r="O41" s="45">
        <f t="shared" si="9"/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4" t="s">
        <v>36</v>
      </c>
      <c r="O42" s="117">
        <f>SUM(O39:O41)</f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53</v>
      </c>
      <c r="C43" s="26"/>
      <c r="D43" s="27"/>
      <c r="E43" s="38"/>
      <c r="F43" s="39">
        <v>1</v>
      </c>
      <c r="G43" s="60" t="s">
        <v>38</v>
      </c>
      <c r="H43" s="39">
        <v>1</v>
      </c>
      <c r="I43" s="39" t="s">
        <v>31</v>
      </c>
      <c r="J43" s="114">
        <v>25000</v>
      </c>
      <c r="K43" s="63" t="s">
        <v>32</v>
      </c>
      <c r="L43" s="67">
        <v>25000</v>
      </c>
      <c r="M43" s="45">
        <f t="shared" ref="M43:M44" si="10">IF(F43="","",(IF(I43="USD",(L43*$F$7*F43),(L43*F43))))</f>
        <v>25000</v>
      </c>
      <c r="N43" s="46">
        <v>0</v>
      </c>
      <c r="O43" s="118">
        <f t="shared" ref="O43:O44" si="11">IF(M43="","",(M43*(1+N43)))</f>
        <v>25000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54</v>
      </c>
      <c r="C44" s="26"/>
      <c r="D44" s="27"/>
      <c r="E44" s="38"/>
      <c r="F44" s="39">
        <v>1</v>
      </c>
      <c r="G44" s="60" t="s">
        <v>38</v>
      </c>
      <c r="H44" s="39">
        <v>1</v>
      </c>
      <c r="I44" s="39" t="s">
        <v>31</v>
      </c>
      <c r="J44" s="114">
        <v>2000</v>
      </c>
      <c r="K44" s="63" t="s">
        <v>32</v>
      </c>
      <c r="L44" s="67">
        <f t="shared" ref="L44" si="12">IF(H44="","",(IF(K44="Local",(J44/H44),(J44/H44*1.3))))</f>
        <v>2000</v>
      </c>
      <c r="M44" s="45">
        <f t="shared" si="10"/>
        <v>2000</v>
      </c>
      <c r="N44" s="46">
        <v>0</v>
      </c>
      <c r="O44" s="118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19"/>
      <c r="C45" s="119"/>
      <c r="D45" s="119"/>
      <c r="E45" s="5"/>
      <c r="F45" s="4"/>
      <c r="G45" s="4"/>
      <c r="H45" s="4"/>
      <c r="I45" s="4"/>
      <c r="J45" s="120"/>
      <c r="K45" s="4"/>
      <c r="L45" s="52"/>
      <c r="M45" s="53"/>
      <c r="N45" s="54" t="s">
        <v>36</v>
      </c>
      <c r="O45" s="117">
        <f>SUM(O43:O44)</f>
        <v>27000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55</v>
      </c>
      <c r="O46" s="121">
        <f>+O18+O25+O38+O42+O45</f>
        <v>91944.179166666669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2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56</v>
      </c>
      <c r="N47" s="46">
        <v>0.05</v>
      </c>
      <c r="O47" s="123">
        <f>+O46*N47</f>
        <v>4597.2089583333336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57</v>
      </c>
      <c r="N48" s="10"/>
      <c r="O48" s="124">
        <f>SUM(O46:O47)</f>
        <v>96541.388124999998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25">
        <v>96500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2026-06-16T13:23:10Z</dcterms:created>
  <dcterms:modified xsi:type="dcterms:W3CDTF">2026-06-16T13:23:38Z</dcterms:modified>
</cp:coreProperties>
</file>